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edc9a157906d60f/Documents/Vektor/Log/2021/"/>
    </mc:Choice>
  </mc:AlternateContent>
  <xr:revisionPtr revIDLastSave="99" documentId="8_{96693488-5F30-415D-92C0-F7BCB2CD19D2}" xr6:coauthVersionLast="47" xr6:coauthVersionMax="47" xr10:uidLastSave="{4FDC9DA1-0917-474C-B2D5-055B3F43820F}"/>
  <workbookProtection workbookAlgorithmName="SHA-512" workbookHashValue="YqNLCsIiGrKa3pvScNHQFKxkvjdoEbIoQVkYCobOeqaKhafAVxt0z8FzO8wM+F2QRlMKsldXCUMEHDYEWzbG9g==" workbookSaltValue="LBvVmg4l+35r17KlngmTzg==" workbookSpinCount="100000" lockStructure="1"/>
  <bookViews>
    <workbookView xWindow="-120" yWindow="-120" windowWidth="20730" windowHeight="11160" firstSheet="1" activeTab="2" xr2:uid="{DE4A2E13-1A08-4AEA-8385-0EFA9D6DA390}"/>
  </bookViews>
  <sheets>
    <sheet name="Member list" sheetId="1" state="hidden" r:id="rId1"/>
    <sheet name="DS Point summary" sheetId="2" r:id="rId2"/>
    <sheet name="STD Handgun" sheetId="3" r:id="rId3"/>
    <sheet name="PROD OPTICS Handgun" sheetId="4" r:id="rId4"/>
    <sheet name="PROD Handgun" sheetId="5" r:id="rId5"/>
    <sheet name="OPEN Handgun" sheetId="6" r:id="rId6"/>
    <sheet name="CLASSIC Handgun" sheetId="16" r:id="rId7"/>
    <sheet name="PCC" sheetId="7" r:id="rId8"/>
    <sheet name="SAOpen Rifle" sheetId="8" r:id="rId9"/>
    <sheet name="SA Std Rifle" sheetId="9" r:id="rId10"/>
    <sheet name="Open Mini Rifle" sheetId="10" r:id="rId11"/>
    <sheet name="STD Mini Rifle" sheetId="11" r:id="rId12"/>
    <sheet name="SA OPEN Shotgun" sheetId="12" r:id="rId13"/>
    <sheet name="SA STD Shotgun" sheetId="13" r:id="rId14"/>
    <sheet name="MAN STD Shotgun" sheetId="14" r:id="rId15"/>
    <sheet name="MODIFIED Shotgun" sheetId="15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" i="10" l="1"/>
  <c r="I123" i="6"/>
  <c r="Y71" i="2" s="1"/>
  <c r="J123" i="6"/>
  <c r="C123" i="6"/>
  <c r="D123" i="6"/>
  <c r="E123" i="6"/>
  <c r="I123" i="5"/>
  <c r="X71" i="2" s="1"/>
  <c r="J123" i="5"/>
  <c r="E123" i="5"/>
  <c r="D123" i="5"/>
  <c r="C123" i="5"/>
  <c r="F76" i="3"/>
  <c r="G76" i="3"/>
  <c r="I31" i="5"/>
  <c r="J31" i="5"/>
  <c r="J126" i="9"/>
  <c r="J125" i="9"/>
  <c r="J124" i="9"/>
  <c r="J123" i="9"/>
  <c r="J122" i="9"/>
  <c r="J121" i="9"/>
  <c r="J120" i="9"/>
  <c r="J119" i="9"/>
  <c r="J118" i="9"/>
  <c r="J117" i="9"/>
  <c r="J116" i="9"/>
  <c r="J115" i="9"/>
  <c r="J114" i="9"/>
  <c r="J113" i="9"/>
  <c r="J112" i="9"/>
  <c r="J111" i="9"/>
  <c r="J110" i="9"/>
  <c r="J109" i="9"/>
  <c r="J108" i="9"/>
  <c r="J107" i="9"/>
  <c r="J106" i="9"/>
  <c r="J105" i="9"/>
  <c r="J104" i="9"/>
  <c r="J103" i="9"/>
  <c r="J102" i="9"/>
  <c r="J101" i="9"/>
  <c r="J100" i="9"/>
  <c r="J99" i="9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8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7" i="9"/>
  <c r="J3" i="9"/>
  <c r="J6" i="9"/>
  <c r="J5" i="9"/>
  <c r="J4" i="9"/>
  <c r="J2" i="9"/>
  <c r="I126" i="9"/>
  <c r="I125" i="9"/>
  <c r="I124" i="9"/>
  <c r="I123" i="9"/>
  <c r="AC71" i="2" s="1"/>
  <c r="I122" i="9"/>
  <c r="I121" i="9"/>
  <c r="I120" i="9"/>
  <c r="I119" i="9"/>
  <c r="I118" i="9"/>
  <c r="I117" i="9"/>
  <c r="I116" i="9"/>
  <c r="I115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8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7" i="9"/>
  <c r="I3" i="9"/>
  <c r="I6" i="9"/>
  <c r="I5" i="9"/>
  <c r="I4" i="9"/>
  <c r="I2" i="9"/>
  <c r="J123" i="15"/>
  <c r="J122" i="15"/>
  <c r="J121" i="15"/>
  <c r="J120" i="15"/>
  <c r="J119" i="15"/>
  <c r="J118" i="15"/>
  <c r="J117" i="15"/>
  <c r="J116" i="15"/>
  <c r="J115" i="15"/>
  <c r="J114" i="15"/>
  <c r="J113" i="15"/>
  <c r="J112" i="15"/>
  <c r="J111" i="15"/>
  <c r="J110" i="15"/>
  <c r="J109" i="15"/>
  <c r="J108" i="15"/>
  <c r="J107" i="15"/>
  <c r="J106" i="15"/>
  <c r="J105" i="15"/>
  <c r="J104" i="15"/>
  <c r="J103" i="15"/>
  <c r="J102" i="15"/>
  <c r="J101" i="15"/>
  <c r="J100" i="15"/>
  <c r="J99" i="15"/>
  <c r="J98" i="15"/>
  <c r="J97" i="15"/>
  <c r="J96" i="15"/>
  <c r="J95" i="15"/>
  <c r="J94" i="15"/>
  <c r="J93" i="15"/>
  <c r="J92" i="15"/>
  <c r="J91" i="15"/>
  <c r="J90" i="15"/>
  <c r="J89" i="15"/>
  <c r="J88" i="15"/>
  <c r="J87" i="15"/>
  <c r="J86" i="15"/>
  <c r="J85" i="15"/>
  <c r="J84" i="15"/>
  <c r="J83" i="15"/>
  <c r="J82" i="15"/>
  <c r="J81" i="15"/>
  <c r="J80" i="15"/>
  <c r="J79" i="15"/>
  <c r="J78" i="15"/>
  <c r="J77" i="15"/>
  <c r="J76" i="15"/>
  <c r="J75" i="15"/>
  <c r="J74" i="15"/>
  <c r="J73" i="15"/>
  <c r="J72" i="15"/>
  <c r="J71" i="15"/>
  <c r="J70" i="15"/>
  <c r="J69" i="15"/>
  <c r="J68" i="15"/>
  <c r="J67" i="15"/>
  <c r="J66" i="15"/>
  <c r="J65" i="15"/>
  <c r="J64" i="15"/>
  <c r="J63" i="15"/>
  <c r="J62" i="15"/>
  <c r="J61" i="15"/>
  <c r="J60" i="15"/>
  <c r="J59" i="15"/>
  <c r="J58" i="15"/>
  <c r="J57" i="15"/>
  <c r="J56" i="15"/>
  <c r="J55" i="15"/>
  <c r="J54" i="15"/>
  <c r="J53" i="15"/>
  <c r="J52" i="15"/>
  <c r="J51" i="15"/>
  <c r="J50" i="15"/>
  <c r="J49" i="15"/>
  <c r="J48" i="15"/>
  <c r="J47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8" i="15"/>
  <c r="J7" i="15"/>
  <c r="J6" i="15"/>
  <c r="J5" i="15"/>
  <c r="J4" i="15"/>
  <c r="J3" i="15"/>
  <c r="J2" i="15"/>
  <c r="J126" i="14"/>
  <c r="J125" i="14"/>
  <c r="J124" i="14"/>
  <c r="J74" i="14"/>
  <c r="J122" i="14"/>
  <c r="J104" i="14"/>
  <c r="J121" i="14"/>
  <c r="J14" i="14"/>
  <c r="J47" i="14"/>
  <c r="J123" i="14"/>
  <c r="J36" i="14"/>
  <c r="J57" i="14"/>
  <c r="J56" i="14"/>
  <c r="J40" i="14"/>
  <c r="J106" i="14"/>
  <c r="J103" i="14"/>
  <c r="J98" i="14"/>
  <c r="J118" i="14"/>
  <c r="J87" i="14"/>
  <c r="J100" i="14"/>
  <c r="J54" i="14"/>
  <c r="J43" i="14"/>
  <c r="J38" i="14"/>
  <c r="J33" i="14"/>
  <c r="J63" i="14"/>
  <c r="J95" i="14"/>
  <c r="J20" i="14"/>
  <c r="J28" i="14"/>
  <c r="J86" i="14"/>
  <c r="J60" i="14"/>
  <c r="J76" i="14"/>
  <c r="J75" i="14"/>
  <c r="J85" i="14"/>
  <c r="J80" i="14"/>
  <c r="J90" i="14"/>
  <c r="J44" i="14"/>
  <c r="J97" i="14"/>
  <c r="J66" i="14"/>
  <c r="J84" i="14"/>
  <c r="J81" i="14"/>
  <c r="J51" i="14"/>
  <c r="J113" i="14"/>
  <c r="J53" i="14"/>
  <c r="J62" i="14"/>
  <c r="J69" i="14"/>
  <c r="J119" i="14"/>
  <c r="J117" i="14"/>
  <c r="J15" i="14"/>
  <c r="J16" i="14"/>
  <c r="J24" i="14"/>
  <c r="J23" i="14"/>
  <c r="J102" i="14"/>
  <c r="J18" i="14"/>
  <c r="J50" i="14"/>
  <c r="J49" i="14"/>
  <c r="J88" i="14"/>
  <c r="J45" i="14"/>
  <c r="J48" i="14"/>
  <c r="J34" i="14"/>
  <c r="J61" i="14"/>
  <c r="J35" i="14"/>
  <c r="J32" i="14"/>
  <c r="J115" i="14"/>
  <c r="J83" i="14"/>
  <c r="J58" i="14"/>
  <c r="J37" i="14"/>
  <c r="J31" i="14"/>
  <c r="J17" i="14"/>
  <c r="J91" i="14"/>
  <c r="J26" i="14"/>
  <c r="J13" i="14"/>
  <c r="J12" i="14"/>
  <c r="J116" i="14"/>
  <c r="J89" i="14"/>
  <c r="J52" i="14"/>
  <c r="J46" i="14"/>
  <c r="J71" i="14"/>
  <c r="J59" i="14"/>
  <c r="J30" i="14"/>
  <c r="J39" i="14"/>
  <c r="J111" i="14"/>
  <c r="J82" i="14"/>
  <c r="J41" i="14"/>
  <c r="J105" i="14"/>
  <c r="J107" i="14"/>
  <c r="J77" i="14"/>
  <c r="J11" i="14"/>
  <c r="J65" i="14"/>
  <c r="J64" i="14"/>
  <c r="J22" i="14"/>
  <c r="J108" i="14"/>
  <c r="J9" i="14"/>
  <c r="J21" i="14"/>
  <c r="J110" i="14"/>
  <c r="J109" i="14"/>
  <c r="J101" i="14"/>
  <c r="J29" i="14"/>
  <c r="J27" i="14"/>
  <c r="J92" i="14"/>
  <c r="J19" i="14"/>
  <c r="J99" i="14"/>
  <c r="J25" i="14"/>
  <c r="J79" i="14"/>
  <c r="J78" i="14"/>
  <c r="J73" i="14"/>
  <c r="J70" i="14"/>
  <c r="J93" i="14"/>
  <c r="J112" i="14"/>
  <c r="J72" i="14"/>
  <c r="J114" i="14"/>
  <c r="J68" i="14"/>
  <c r="J67" i="14"/>
  <c r="J94" i="14"/>
  <c r="J42" i="14"/>
  <c r="J55" i="14"/>
  <c r="J120" i="14"/>
  <c r="J10" i="14"/>
  <c r="J96" i="14"/>
  <c r="J8" i="14"/>
  <c r="J7" i="14"/>
  <c r="J4" i="14"/>
  <c r="J6" i="14"/>
  <c r="J5" i="14"/>
  <c r="J3" i="14"/>
  <c r="J2" i="14"/>
  <c r="J123" i="13"/>
  <c r="J122" i="13"/>
  <c r="J121" i="13"/>
  <c r="J120" i="13"/>
  <c r="J119" i="13"/>
  <c r="J16" i="13"/>
  <c r="J118" i="13"/>
  <c r="J117" i="13"/>
  <c r="J116" i="13"/>
  <c r="J115" i="13"/>
  <c r="J13" i="13"/>
  <c r="J114" i="13"/>
  <c r="J113" i="13"/>
  <c r="J112" i="13"/>
  <c r="J111" i="13"/>
  <c r="J110" i="13"/>
  <c r="J109" i="13"/>
  <c r="J108" i="13"/>
  <c r="J107" i="13"/>
  <c r="J106" i="13"/>
  <c r="J105" i="13"/>
  <c r="J104" i="13"/>
  <c r="J103" i="13"/>
  <c r="J102" i="13"/>
  <c r="J15" i="13"/>
  <c r="J101" i="13"/>
  <c r="J100" i="13"/>
  <c r="J99" i="13"/>
  <c r="J98" i="13"/>
  <c r="J97" i="13"/>
  <c r="J96" i="13"/>
  <c r="J95" i="13"/>
  <c r="J94" i="13"/>
  <c r="J93" i="13"/>
  <c r="J92" i="13"/>
  <c r="J91" i="13"/>
  <c r="J90" i="13"/>
  <c r="J89" i="13"/>
  <c r="J88" i="13"/>
  <c r="J87" i="13"/>
  <c r="J86" i="13"/>
  <c r="J85" i="13"/>
  <c r="J84" i="13"/>
  <c r="J83" i="13"/>
  <c r="J82" i="13"/>
  <c r="J81" i="13"/>
  <c r="J80" i="13"/>
  <c r="J79" i="13"/>
  <c r="J78" i="13"/>
  <c r="J77" i="13"/>
  <c r="J76" i="13"/>
  <c r="J75" i="13"/>
  <c r="J74" i="13"/>
  <c r="J73" i="13"/>
  <c r="J72" i="13"/>
  <c r="J71" i="13"/>
  <c r="J70" i="13"/>
  <c r="J69" i="13"/>
  <c r="J68" i="13"/>
  <c r="J67" i="13"/>
  <c r="J66" i="13"/>
  <c r="J65" i="13"/>
  <c r="J64" i="13"/>
  <c r="J63" i="13"/>
  <c r="J62" i="13"/>
  <c r="J61" i="13"/>
  <c r="J60" i="13"/>
  <c r="J59" i="13"/>
  <c r="J58" i="13"/>
  <c r="J57" i="13"/>
  <c r="J56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4" i="13"/>
  <c r="J12" i="13"/>
  <c r="J11" i="13"/>
  <c r="J9" i="13"/>
  <c r="J8" i="13"/>
  <c r="J10" i="13"/>
  <c r="J7" i="13"/>
  <c r="J5" i="13"/>
  <c r="J6" i="13"/>
  <c r="J4" i="13"/>
  <c r="J3" i="13"/>
  <c r="J2" i="13"/>
  <c r="J123" i="12"/>
  <c r="J122" i="12"/>
  <c r="J121" i="12"/>
  <c r="J120" i="12"/>
  <c r="J119" i="12"/>
  <c r="J118" i="12"/>
  <c r="J117" i="12"/>
  <c r="J116" i="12"/>
  <c r="J115" i="12"/>
  <c r="J114" i="12"/>
  <c r="J113" i="12"/>
  <c r="J112" i="12"/>
  <c r="J111" i="12"/>
  <c r="J110" i="12"/>
  <c r="J109" i="12"/>
  <c r="J108" i="12"/>
  <c r="J107" i="12"/>
  <c r="J106" i="12"/>
  <c r="J105" i="12"/>
  <c r="J104" i="12"/>
  <c r="J103" i="12"/>
  <c r="J102" i="12"/>
  <c r="J101" i="12"/>
  <c r="J100" i="12"/>
  <c r="J99" i="12"/>
  <c r="J98" i="12"/>
  <c r="J97" i="12"/>
  <c r="J96" i="12"/>
  <c r="J95" i="12"/>
  <c r="J94" i="12"/>
  <c r="J93" i="12"/>
  <c r="J92" i="12"/>
  <c r="J91" i="12"/>
  <c r="J90" i="12"/>
  <c r="J89" i="12"/>
  <c r="J88" i="12"/>
  <c r="J87" i="12"/>
  <c r="J86" i="12"/>
  <c r="J85" i="12"/>
  <c r="J84" i="12"/>
  <c r="J83" i="12"/>
  <c r="J82" i="12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7" i="12"/>
  <c r="J9" i="12"/>
  <c r="J8" i="12"/>
  <c r="J6" i="12"/>
  <c r="J5" i="12"/>
  <c r="J3" i="12"/>
  <c r="J4" i="12"/>
  <c r="J2" i="12"/>
  <c r="J124" i="11"/>
  <c r="J123" i="11"/>
  <c r="J122" i="11"/>
  <c r="J121" i="11"/>
  <c r="J120" i="11"/>
  <c r="J119" i="11"/>
  <c r="J118" i="11"/>
  <c r="J117" i="11"/>
  <c r="J116" i="11"/>
  <c r="J115" i="11"/>
  <c r="J114" i="11"/>
  <c r="J113" i="11"/>
  <c r="J112" i="11"/>
  <c r="J111" i="11"/>
  <c r="J110" i="11"/>
  <c r="J109" i="11"/>
  <c r="J108" i="11"/>
  <c r="J107" i="11"/>
  <c r="J106" i="11"/>
  <c r="J105" i="11"/>
  <c r="J104" i="11"/>
  <c r="J103" i="11"/>
  <c r="J102" i="11"/>
  <c r="J101" i="11"/>
  <c r="J100" i="11"/>
  <c r="J99" i="11"/>
  <c r="J98" i="11"/>
  <c r="J97" i="11"/>
  <c r="J96" i="11"/>
  <c r="J95" i="11"/>
  <c r="J94" i="11"/>
  <c r="J93" i="11"/>
  <c r="J92" i="11"/>
  <c r="J91" i="11"/>
  <c r="J90" i="11"/>
  <c r="J89" i="11"/>
  <c r="J88" i="11"/>
  <c r="J87" i="11"/>
  <c r="J86" i="11"/>
  <c r="J85" i="11"/>
  <c r="J84" i="11"/>
  <c r="J83" i="11"/>
  <c r="J82" i="11"/>
  <c r="J81" i="11"/>
  <c r="J80" i="11"/>
  <c r="J79" i="11"/>
  <c r="J78" i="11"/>
  <c r="J77" i="11"/>
  <c r="J76" i="11"/>
  <c r="J75" i="11"/>
  <c r="J74" i="11"/>
  <c r="J73" i="11"/>
  <c r="J72" i="11"/>
  <c r="J71" i="11"/>
  <c r="J70" i="11"/>
  <c r="J69" i="11"/>
  <c r="J68" i="11"/>
  <c r="J67" i="11"/>
  <c r="J66" i="11"/>
  <c r="J65" i="11"/>
  <c r="J64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J5" i="11"/>
  <c r="J4" i="11"/>
  <c r="J3" i="11"/>
  <c r="J2" i="11"/>
  <c r="J124" i="8"/>
  <c r="J123" i="8"/>
  <c r="J26" i="8"/>
  <c r="J122" i="8"/>
  <c r="J121" i="8"/>
  <c r="J120" i="8"/>
  <c r="J119" i="8"/>
  <c r="J118" i="8"/>
  <c r="J117" i="8"/>
  <c r="J116" i="8"/>
  <c r="J115" i="8"/>
  <c r="J24" i="8"/>
  <c r="J114" i="8"/>
  <c r="J113" i="8"/>
  <c r="J112" i="8"/>
  <c r="J111" i="8"/>
  <c r="J110" i="8"/>
  <c r="J109" i="8"/>
  <c r="J108" i="8"/>
  <c r="J107" i="8"/>
  <c r="J106" i="8"/>
  <c r="J105" i="8"/>
  <c r="J104" i="8"/>
  <c r="J3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19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29" i="8"/>
  <c r="J44" i="8"/>
  <c r="J43" i="8"/>
  <c r="J42" i="8"/>
  <c r="J41" i="8"/>
  <c r="J40" i="8"/>
  <c r="J39" i="8"/>
  <c r="J38" i="8"/>
  <c r="J37" i="8"/>
  <c r="J36" i="8"/>
  <c r="J35" i="8"/>
  <c r="J23" i="8"/>
  <c r="J33" i="8"/>
  <c r="J32" i="8"/>
  <c r="J31" i="8"/>
  <c r="J30" i="8"/>
  <c r="J28" i="8"/>
  <c r="J27" i="8"/>
  <c r="J25" i="8"/>
  <c r="J22" i="8"/>
  <c r="J21" i="8"/>
  <c r="J20" i="8"/>
  <c r="J18" i="8"/>
  <c r="J17" i="8"/>
  <c r="J16" i="8"/>
  <c r="J12" i="8"/>
  <c r="J15" i="8"/>
  <c r="J11" i="8"/>
  <c r="J14" i="8"/>
  <c r="J10" i="8"/>
  <c r="J5" i="8"/>
  <c r="J9" i="8"/>
  <c r="J8" i="8"/>
  <c r="J7" i="8"/>
  <c r="J13" i="8"/>
  <c r="J6" i="8"/>
  <c r="J3" i="8"/>
  <c r="J4" i="8"/>
  <c r="J2" i="8"/>
  <c r="J123" i="7"/>
  <c r="J122" i="7"/>
  <c r="J121" i="7"/>
  <c r="J120" i="7"/>
  <c r="J119" i="7"/>
  <c r="J118" i="7"/>
  <c r="J117" i="7"/>
  <c r="J116" i="7"/>
  <c r="J115" i="7"/>
  <c r="J114" i="7"/>
  <c r="J113" i="7"/>
  <c r="J112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5" i="7"/>
  <c r="J7" i="7"/>
  <c r="J95" i="7"/>
  <c r="J94" i="7"/>
  <c r="J93" i="7"/>
  <c r="J92" i="7"/>
  <c r="J91" i="7"/>
  <c r="J90" i="7"/>
  <c r="J89" i="7"/>
  <c r="J17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13" i="7"/>
  <c r="J14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6" i="7"/>
  <c r="J15" i="7"/>
  <c r="J12" i="7"/>
  <c r="J11" i="7"/>
  <c r="J10" i="7"/>
  <c r="J9" i="7"/>
  <c r="J8" i="7"/>
  <c r="J6" i="7"/>
  <c r="J4" i="7"/>
  <c r="J3" i="7"/>
  <c r="J2" i="7"/>
  <c r="J123" i="16"/>
  <c r="J122" i="16"/>
  <c r="J121" i="16"/>
  <c r="J120" i="16"/>
  <c r="J119" i="16"/>
  <c r="J118" i="16"/>
  <c r="J117" i="16"/>
  <c r="J116" i="16"/>
  <c r="J115" i="16"/>
  <c r="J114" i="16"/>
  <c r="J113" i="16"/>
  <c r="J112" i="16"/>
  <c r="J111" i="16"/>
  <c r="J110" i="16"/>
  <c r="J109" i="16"/>
  <c r="J108" i="16"/>
  <c r="J107" i="16"/>
  <c r="J106" i="16"/>
  <c r="J105" i="16"/>
  <c r="J104" i="16"/>
  <c r="J103" i="16"/>
  <c r="J102" i="16"/>
  <c r="J101" i="16"/>
  <c r="J100" i="16"/>
  <c r="J99" i="16"/>
  <c r="J98" i="16"/>
  <c r="J97" i="16"/>
  <c r="J96" i="16"/>
  <c r="J95" i="16"/>
  <c r="J94" i="16"/>
  <c r="J93" i="16"/>
  <c r="J92" i="16"/>
  <c r="J91" i="16"/>
  <c r="J90" i="16"/>
  <c r="J89" i="16"/>
  <c r="J88" i="16"/>
  <c r="J87" i="16"/>
  <c r="J86" i="16"/>
  <c r="J85" i="16"/>
  <c r="J84" i="16"/>
  <c r="J83" i="16"/>
  <c r="J82" i="16"/>
  <c r="J81" i="16"/>
  <c r="J80" i="16"/>
  <c r="J79" i="16"/>
  <c r="J78" i="16"/>
  <c r="J77" i="16"/>
  <c r="J76" i="16"/>
  <c r="J75" i="16"/>
  <c r="J74" i="16"/>
  <c r="J73" i="16"/>
  <c r="J72" i="16"/>
  <c r="J71" i="16"/>
  <c r="J70" i="16"/>
  <c r="J69" i="16"/>
  <c r="J68" i="16"/>
  <c r="J67" i="16"/>
  <c r="J66" i="16"/>
  <c r="J65" i="16"/>
  <c r="J64" i="16"/>
  <c r="J63" i="16"/>
  <c r="J62" i="16"/>
  <c r="J61" i="16"/>
  <c r="J60" i="16"/>
  <c r="J59" i="16"/>
  <c r="J58" i="16"/>
  <c r="J57" i="16"/>
  <c r="J56" i="16"/>
  <c r="J55" i="16"/>
  <c r="J54" i="16"/>
  <c r="J53" i="16"/>
  <c r="J52" i="16"/>
  <c r="J51" i="16"/>
  <c r="J50" i="16"/>
  <c r="J49" i="16"/>
  <c r="J48" i="16"/>
  <c r="J47" i="16"/>
  <c r="J46" i="16"/>
  <c r="J45" i="16"/>
  <c r="J44" i="16"/>
  <c r="J43" i="16"/>
  <c r="J42" i="16"/>
  <c r="J41" i="16"/>
  <c r="J40" i="16"/>
  <c r="J39" i="16"/>
  <c r="J38" i="16"/>
  <c r="J37" i="16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J8" i="16"/>
  <c r="J7" i="16"/>
  <c r="J6" i="16"/>
  <c r="J5" i="16"/>
  <c r="J4" i="16"/>
  <c r="J3" i="16"/>
  <c r="J2" i="1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J3" i="6"/>
  <c r="J2" i="6"/>
  <c r="J2" i="5"/>
  <c r="J4" i="5"/>
  <c r="J3" i="5"/>
  <c r="J8" i="5"/>
  <c r="J6" i="5"/>
  <c r="J7" i="5"/>
  <c r="J14" i="5"/>
  <c r="J15" i="5"/>
  <c r="J9" i="5"/>
  <c r="J11" i="5"/>
  <c r="J16" i="5"/>
  <c r="J5" i="5"/>
  <c r="J10" i="5"/>
  <c r="J17" i="5"/>
  <c r="J13" i="5"/>
  <c r="J18" i="5"/>
  <c r="J12" i="5"/>
  <c r="J19" i="5"/>
  <c r="J20" i="5"/>
  <c r="J21" i="5"/>
  <c r="J24" i="5"/>
  <c r="J22" i="5"/>
  <c r="J25" i="5"/>
  <c r="J26" i="5"/>
  <c r="J27" i="5"/>
  <c r="J28" i="5"/>
  <c r="J29" i="5"/>
  <c r="J30" i="5"/>
  <c r="J23" i="5"/>
  <c r="J33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32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34" i="5"/>
  <c r="J122" i="5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1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0" i="4"/>
  <c r="J13" i="4"/>
  <c r="J12" i="4"/>
  <c r="J11" i="4"/>
  <c r="J9" i="4"/>
  <c r="J8" i="4"/>
  <c r="J5" i="4"/>
  <c r="J7" i="4"/>
  <c r="J6" i="4"/>
  <c r="J4" i="4"/>
  <c r="J3" i="4"/>
  <c r="J2" i="4"/>
  <c r="J2" i="3"/>
  <c r="J4" i="3"/>
  <c r="J3" i="3"/>
  <c r="J5" i="3"/>
  <c r="J6" i="3"/>
  <c r="J7" i="3"/>
  <c r="J10" i="3"/>
  <c r="J11" i="3"/>
  <c r="J12" i="3"/>
  <c r="J15" i="3"/>
  <c r="J9" i="3"/>
  <c r="J8" i="3"/>
  <c r="J16" i="3"/>
  <c r="J17" i="3"/>
  <c r="J18" i="3"/>
  <c r="J19" i="3"/>
  <c r="J14" i="3"/>
  <c r="J13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4" i="10"/>
  <c r="J123" i="10"/>
  <c r="J122" i="10"/>
  <c r="J121" i="10"/>
  <c r="J120" i="10"/>
  <c r="J119" i="10"/>
  <c r="J118" i="10"/>
  <c r="J117" i="10"/>
  <c r="J116" i="10"/>
  <c r="J115" i="10"/>
  <c r="J114" i="10"/>
  <c r="J113" i="10"/>
  <c r="J112" i="10"/>
  <c r="J111" i="10"/>
  <c r="J110" i="10"/>
  <c r="J109" i="10"/>
  <c r="J108" i="10"/>
  <c r="J107" i="10"/>
  <c r="J106" i="10"/>
  <c r="J105" i="10"/>
  <c r="J104" i="10"/>
  <c r="J103" i="10"/>
  <c r="J102" i="10"/>
  <c r="J101" i="10"/>
  <c r="J100" i="10"/>
  <c r="J99" i="10"/>
  <c r="J98" i="10"/>
  <c r="J97" i="10"/>
  <c r="J96" i="10"/>
  <c r="J95" i="10"/>
  <c r="J94" i="10"/>
  <c r="J93" i="10"/>
  <c r="J92" i="10"/>
  <c r="J91" i="10"/>
  <c r="J90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6" i="10"/>
  <c r="J5" i="10"/>
  <c r="J4" i="10"/>
  <c r="J3" i="10"/>
  <c r="I121" i="6"/>
  <c r="Y122" i="2" s="1"/>
  <c r="C121" i="6"/>
  <c r="D121" i="6"/>
  <c r="E121" i="6"/>
  <c r="X122" i="2"/>
  <c r="A124" i="3" l="1"/>
  <c r="A123" i="6"/>
  <c r="A123" i="16"/>
  <c r="A124" i="4"/>
  <c r="A123" i="5"/>
  <c r="I120" i="6"/>
  <c r="I122" i="6"/>
  <c r="Y104" i="2" s="1"/>
  <c r="I122" i="5"/>
  <c r="K116" i="1"/>
  <c r="L116" i="1" s="1"/>
  <c r="K117" i="1"/>
  <c r="L117" i="1" s="1"/>
  <c r="K118" i="1"/>
  <c r="L118" i="1" s="1"/>
  <c r="K119" i="1"/>
  <c r="L119" i="1" s="1"/>
  <c r="K120" i="1"/>
  <c r="L120" i="1" s="1"/>
  <c r="J120" i="1" s="1"/>
  <c r="E104" i="2" s="1"/>
  <c r="K121" i="1"/>
  <c r="L121" i="1" s="1"/>
  <c r="E122" i="5"/>
  <c r="X104" i="2"/>
  <c r="I34" i="5"/>
  <c r="X121" i="2" s="1"/>
  <c r="Y121" i="2"/>
  <c r="C3" i="15"/>
  <c r="D3" i="15"/>
  <c r="E3" i="15"/>
  <c r="C6" i="15"/>
  <c r="D6" i="15"/>
  <c r="E6" i="15"/>
  <c r="C7" i="15"/>
  <c r="D7" i="15"/>
  <c r="E7" i="15"/>
  <c r="C8" i="15"/>
  <c r="D8" i="15"/>
  <c r="E8" i="15"/>
  <c r="C9" i="15"/>
  <c r="D9" i="15"/>
  <c r="E9" i="15"/>
  <c r="C10" i="15"/>
  <c r="D10" i="15"/>
  <c r="E10" i="15"/>
  <c r="C11" i="15"/>
  <c r="D11" i="15"/>
  <c r="E11" i="15"/>
  <c r="C12" i="15"/>
  <c r="D12" i="15"/>
  <c r="E12" i="15"/>
  <c r="C13" i="15"/>
  <c r="D13" i="15"/>
  <c r="E13" i="15"/>
  <c r="C14" i="15"/>
  <c r="D14" i="15"/>
  <c r="E14" i="15"/>
  <c r="C15" i="15"/>
  <c r="D15" i="15"/>
  <c r="E15" i="15"/>
  <c r="C16" i="15"/>
  <c r="D16" i="15"/>
  <c r="E16" i="15"/>
  <c r="C17" i="15"/>
  <c r="D17" i="15"/>
  <c r="E17" i="15"/>
  <c r="C18" i="15"/>
  <c r="D18" i="15"/>
  <c r="E18" i="15"/>
  <c r="C19" i="15"/>
  <c r="D19" i="15"/>
  <c r="E19" i="15"/>
  <c r="C20" i="15"/>
  <c r="D20" i="15"/>
  <c r="E20" i="15"/>
  <c r="C21" i="15"/>
  <c r="D21" i="15"/>
  <c r="E21" i="15"/>
  <c r="C22" i="15"/>
  <c r="D22" i="15"/>
  <c r="E22" i="15"/>
  <c r="C23" i="15"/>
  <c r="D23" i="15"/>
  <c r="E23" i="15"/>
  <c r="C24" i="15"/>
  <c r="D24" i="15"/>
  <c r="E24" i="15"/>
  <c r="C25" i="15"/>
  <c r="D25" i="15"/>
  <c r="E25" i="15"/>
  <c r="C26" i="15"/>
  <c r="D26" i="15"/>
  <c r="E26" i="15"/>
  <c r="C27" i="15"/>
  <c r="D27" i="15"/>
  <c r="E27" i="15"/>
  <c r="C28" i="15"/>
  <c r="D28" i="15"/>
  <c r="E28" i="15"/>
  <c r="C29" i="15"/>
  <c r="D29" i="15"/>
  <c r="E29" i="15"/>
  <c r="C30" i="15"/>
  <c r="D30" i="15"/>
  <c r="E30" i="15"/>
  <c r="C31" i="15"/>
  <c r="D31" i="15"/>
  <c r="E31" i="15"/>
  <c r="C32" i="15"/>
  <c r="D32" i="15"/>
  <c r="E32" i="15"/>
  <c r="C33" i="15"/>
  <c r="D33" i="15"/>
  <c r="E33" i="15"/>
  <c r="C34" i="15"/>
  <c r="D34" i="15"/>
  <c r="E34" i="15"/>
  <c r="C35" i="15"/>
  <c r="D35" i="15"/>
  <c r="E35" i="15"/>
  <c r="C36" i="15"/>
  <c r="D36" i="15"/>
  <c r="E36" i="15"/>
  <c r="C37" i="15"/>
  <c r="D37" i="15"/>
  <c r="E37" i="15"/>
  <c r="C38" i="15"/>
  <c r="D38" i="15"/>
  <c r="E38" i="15"/>
  <c r="C39" i="15"/>
  <c r="D39" i="15"/>
  <c r="E39" i="15"/>
  <c r="C40" i="15"/>
  <c r="D40" i="15"/>
  <c r="E40" i="15"/>
  <c r="C41" i="15"/>
  <c r="D41" i="15"/>
  <c r="E41" i="15"/>
  <c r="C42" i="15"/>
  <c r="D42" i="15"/>
  <c r="E42" i="15"/>
  <c r="C43" i="15"/>
  <c r="D43" i="15"/>
  <c r="E43" i="15"/>
  <c r="C44" i="15"/>
  <c r="D44" i="15"/>
  <c r="E44" i="15"/>
  <c r="C45" i="15"/>
  <c r="D45" i="15"/>
  <c r="E45" i="15"/>
  <c r="C46" i="15"/>
  <c r="D46" i="15"/>
  <c r="E46" i="15"/>
  <c r="C47" i="15"/>
  <c r="D47" i="15"/>
  <c r="E47" i="15"/>
  <c r="C48" i="15"/>
  <c r="D48" i="15"/>
  <c r="E48" i="15"/>
  <c r="C49" i="15"/>
  <c r="D49" i="15"/>
  <c r="E49" i="15"/>
  <c r="C50" i="15"/>
  <c r="D50" i="15"/>
  <c r="E50" i="15"/>
  <c r="C51" i="15"/>
  <c r="D51" i="15"/>
  <c r="E51" i="15"/>
  <c r="C52" i="15"/>
  <c r="D52" i="15"/>
  <c r="E52" i="15"/>
  <c r="C53" i="15"/>
  <c r="D53" i="15"/>
  <c r="E53" i="15"/>
  <c r="C54" i="15"/>
  <c r="D54" i="15"/>
  <c r="E54" i="15"/>
  <c r="C55" i="15"/>
  <c r="D55" i="15"/>
  <c r="E55" i="15"/>
  <c r="C56" i="15"/>
  <c r="D56" i="15"/>
  <c r="E56" i="15"/>
  <c r="C57" i="15"/>
  <c r="D57" i="15"/>
  <c r="E57" i="15"/>
  <c r="C58" i="15"/>
  <c r="D58" i="15"/>
  <c r="E58" i="15"/>
  <c r="C59" i="15"/>
  <c r="D59" i="15"/>
  <c r="E59" i="15"/>
  <c r="C60" i="15"/>
  <c r="D60" i="15"/>
  <c r="E60" i="15"/>
  <c r="C61" i="15"/>
  <c r="D61" i="15"/>
  <c r="E61" i="15"/>
  <c r="C62" i="15"/>
  <c r="D62" i="15"/>
  <c r="E62" i="15"/>
  <c r="C63" i="15"/>
  <c r="D63" i="15"/>
  <c r="E63" i="15"/>
  <c r="C64" i="15"/>
  <c r="D64" i="15"/>
  <c r="E64" i="15"/>
  <c r="C65" i="15"/>
  <c r="D65" i="15"/>
  <c r="E65" i="15"/>
  <c r="C66" i="15"/>
  <c r="D66" i="15"/>
  <c r="E66" i="15"/>
  <c r="C67" i="15"/>
  <c r="D67" i="15"/>
  <c r="E67" i="15"/>
  <c r="C68" i="15"/>
  <c r="D68" i="15"/>
  <c r="E68" i="15"/>
  <c r="C69" i="15"/>
  <c r="D69" i="15"/>
  <c r="E69" i="15"/>
  <c r="C70" i="15"/>
  <c r="D70" i="15"/>
  <c r="E70" i="15"/>
  <c r="C71" i="15"/>
  <c r="D71" i="15"/>
  <c r="E71" i="15"/>
  <c r="C72" i="15"/>
  <c r="D72" i="15"/>
  <c r="E72" i="15"/>
  <c r="C73" i="15"/>
  <c r="D73" i="15"/>
  <c r="E73" i="15"/>
  <c r="C74" i="15"/>
  <c r="D74" i="15"/>
  <c r="E74" i="15"/>
  <c r="C75" i="15"/>
  <c r="D75" i="15"/>
  <c r="E75" i="15"/>
  <c r="C76" i="15"/>
  <c r="D76" i="15"/>
  <c r="E76" i="15"/>
  <c r="C77" i="15"/>
  <c r="D77" i="15"/>
  <c r="E77" i="15"/>
  <c r="C78" i="15"/>
  <c r="D78" i="15"/>
  <c r="E78" i="15"/>
  <c r="C79" i="15"/>
  <c r="D79" i="15"/>
  <c r="E79" i="15"/>
  <c r="C80" i="15"/>
  <c r="D80" i="15"/>
  <c r="E80" i="15"/>
  <c r="C81" i="15"/>
  <c r="D81" i="15"/>
  <c r="E81" i="15"/>
  <c r="C82" i="15"/>
  <c r="D82" i="15"/>
  <c r="E82" i="15"/>
  <c r="C83" i="15"/>
  <c r="D83" i="15"/>
  <c r="E83" i="15"/>
  <c r="C84" i="15"/>
  <c r="D84" i="15"/>
  <c r="E84" i="15"/>
  <c r="C85" i="15"/>
  <c r="D85" i="15"/>
  <c r="E85" i="15"/>
  <c r="C86" i="15"/>
  <c r="D86" i="15"/>
  <c r="E86" i="15"/>
  <c r="C87" i="15"/>
  <c r="D87" i="15"/>
  <c r="E87" i="15"/>
  <c r="C88" i="15"/>
  <c r="D88" i="15"/>
  <c r="E88" i="15"/>
  <c r="C89" i="15"/>
  <c r="D89" i="15"/>
  <c r="E89" i="15"/>
  <c r="C90" i="15"/>
  <c r="D90" i="15"/>
  <c r="E90" i="15"/>
  <c r="C91" i="15"/>
  <c r="D91" i="15"/>
  <c r="E91" i="15"/>
  <c r="C92" i="15"/>
  <c r="D92" i="15"/>
  <c r="E92" i="15"/>
  <c r="C93" i="15"/>
  <c r="D93" i="15"/>
  <c r="E93" i="15"/>
  <c r="C94" i="15"/>
  <c r="D94" i="15"/>
  <c r="E94" i="15"/>
  <c r="C95" i="15"/>
  <c r="D95" i="15"/>
  <c r="E95" i="15"/>
  <c r="C96" i="15"/>
  <c r="D96" i="15"/>
  <c r="E96" i="15"/>
  <c r="C97" i="15"/>
  <c r="D97" i="15"/>
  <c r="E97" i="15"/>
  <c r="C98" i="15"/>
  <c r="D98" i="15"/>
  <c r="E98" i="15"/>
  <c r="C99" i="15"/>
  <c r="D99" i="15"/>
  <c r="E99" i="15"/>
  <c r="C100" i="15"/>
  <c r="D100" i="15"/>
  <c r="E100" i="15"/>
  <c r="C101" i="15"/>
  <c r="D101" i="15"/>
  <c r="E101" i="15"/>
  <c r="C102" i="15"/>
  <c r="D102" i="15"/>
  <c r="E102" i="15"/>
  <c r="C103" i="15"/>
  <c r="D103" i="15"/>
  <c r="E103" i="15"/>
  <c r="C104" i="15"/>
  <c r="D104" i="15"/>
  <c r="E104" i="15"/>
  <c r="C105" i="15"/>
  <c r="D105" i="15"/>
  <c r="E105" i="15"/>
  <c r="C106" i="15"/>
  <c r="D106" i="15"/>
  <c r="E106" i="15"/>
  <c r="C107" i="15"/>
  <c r="D107" i="15"/>
  <c r="E107" i="15"/>
  <c r="C108" i="15"/>
  <c r="D108" i="15"/>
  <c r="E108" i="15"/>
  <c r="C109" i="15"/>
  <c r="D109" i="15"/>
  <c r="E109" i="15"/>
  <c r="C110" i="15"/>
  <c r="D110" i="15"/>
  <c r="E110" i="15"/>
  <c r="C111" i="15"/>
  <c r="D111" i="15"/>
  <c r="E111" i="15"/>
  <c r="C112" i="15"/>
  <c r="D112" i="15"/>
  <c r="E112" i="15"/>
  <c r="C113" i="15"/>
  <c r="D113" i="15"/>
  <c r="E113" i="15"/>
  <c r="C114" i="15"/>
  <c r="D114" i="15"/>
  <c r="E114" i="15"/>
  <c r="C115" i="15"/>
  <c r="D115" i="15"/>
  <c r="E115" i="15"/>
  <c r="C116" i="15"/>
  <c r="D116" i="15"/>
  <c r="E116" i="15"/>
  <c r="C117" i="15"/>
  <c r="D117" i="15"/>
  <c r="E117" i="15"/>
  <c r="C118" i="15"/>
  <c r="D118" i="15"/>
  <c r="E118" i="15"/>
  <c r="C119" i="15"/>
  <c r="D119" i="15"/>
  <c r="E119" i="15"/>
  <c r="C120" i="15"/>
  <c r="D120" i="15"/>
  <c r="E120" i="15"/>
  <c r="C121" i="15"/>
  <c r="D121" i="15"/>
  <c r="E121" i="15"/>
  <c r="C122" i="15"/>
  <c r="D122" i="15"/>
  <c r="E122" i="15"/>
  <c r="C123" i="15"/>
  <c r="D123" i="15"/>
  <c r="E123" i="15"/>
  <c r="C120" i="14"/>
  <c r="D120" i="14"/>
  <c r="E120" i="14"/>
  <c r="C55" i="14"/>
  <c r="D55" i="14"/>
  <c r="E55" i="14"/>
  <c r="C42" i="14"/>
  <c r="D42" i="14"/>
  <c r="E42" i="14"/>
  <c r="C94" i="14"/>
  <c r="D94" i="14"/>
  <c r="E94" i="14"/>
  <c r="C67" i="14"/>
  <c r="D67" i="14"/>
  <c r="E67" i="14"/>
  <c r="C68" i="14"/>
  <c r="D68" i="14"/>
  <c r="E68" i="14"/>
  <c r="C114" i="14"/>
  <c r="D114" i="14"/>
  <c r="E114" i="14"/>
  <c r="C72" i="14"/>
  <c r="D72" i="14"/>
  <c r="E72" i="14"/>
  <c r="C112" i="14"/>
  <c r="D112" i="14"/>
  <c r="E112" i="14"/>
  <c r="C93" i="14"/>
  <c r="D93" i="14"/>
  <c r="E93" i="14"/>
  <c r="C70" i="14"/>
  <c r="D70" i="14"/>
  <c r="E70" i="14"/>
  <c r="C73" i="14"/>
  <c r="D73" i="14"/>
  <c r="E73" i="14"/>
  <c r="C78" i="14"/>
  <c r="D78" i="14"/>
  <c r="E78" i="14"/>
  <c r="C79" i="14"/>
  <c r="D79" i="14"/>
  <c r="E79" i="14"/>
  <c r="C25" i="14"/>
  <c r="D25" i="14"/>
  <c r="E25" i="14"/>
  <c r="C99" i="14"/>
  <c r="D99" i="14"/>
  <c r="E99" i="14"/>
  <c r="C19" i="14"/>
  <c r="D19" i="14"/>
  <c r="E19" i="14"/>
  <c r="C92" i="14"/>
  <c r="D92" i="14"/>
  <c r="E92" i="14"/>
  <c r="C27" i="14"/>
  <c r="D27" i="14"/>
  <c r="E27" i="14"/>
  <c r="C29" i="14"/>
  <c r="D29" i="14"/>
  <c r="E29" i="14"/>
  <c r="C101" i="14"/>
  <c r="D101" i="14"/>
  <c r="E101" i="14"/>
  <c r="C109" i="14"/>
  <c r="D109" i="14"/>
  <c r="E109" i="14"/>
  <c r="C110" i="14"/>
  <c r="D110" i="14"/>
  <c r="E110" i="14"/>
  <c r="C21" i="14"/>
  <c r="D21" i="14"/>
  <c r="E21" i="14"/>
  <c r="C9" i="14"/>
  <c r="D9" i="14"/>
  <c r="E9" i="14"/>
  <c r="C108" i="14"/>
  <c r="D108" i="14"/>
  <c r="E108" i="14"/>
  <c r="C22" i="14"/>
  <c r="D22" i="14"/>
  <c r="E22" i="14"/>
  <c r="C64" i="14"/>
  <c r="D64" i="14"/>
  <c r="E64" i="14"/>
  <c r="C65" i="14"/>
  <c r="D65" i="14"/>
  <c r="E65" i="14"/>
  <c r="C11" i="14"/>
  <c r="D11" i="14"/>
  <c r="E11" i="14"/>
  <c r="C77" i="14"/>
  <c r="D77" i="14"/>
  <c r="E77" i="14"/>
  <c r="C107" i="14"/>
  <c r="D107" i="14"/>
  <c r="E107" i="14"/>
  <c r="C105" i="14"/>
  <c r="D105" i="14"/>
  <c r="E105" i="14"/>
  <c r="C41" i="14"/>
  <c r="D41" i="14"/>
  <c r="E41" i="14"/>
  <c r="C82" i="14"/>
  <c r="D82" i="14"/>
  <c r="E82" i="14"/>
  <c r="C111" i="14"/>
  <c r="D111" i="14"/>
  <c r="E111" i="14"/>
  <c r="C39" i="14"/>
  <c r="D39" i="14"/>
  <c r="E39" i="14"/>
  <c r="C30" i="14"/>
  <c r="D30" i="14"/>
  <c r="E30" i="14"/>
  <c r="C59" i="14"/>
  <c r="D59" i="14"/>
  <c r="E59" i="14"/>
  <c r="C71" i="14"/>
  <c r="D71" i="14"/>
  <c r="E71" i="14"/>
  <c r="C46" i="14"/>
  <c r="D46" i="14"/>
  <c r="E46" i="14"/>
  <c r="C52" i="14"/>
  <c r="D52" i="14"/>
  <c r="E52" i="14"/>
  <c r="C89" i="14"/>
  <c r="D89" i="14"/>
  <c r="E89" i="14"/>
  <c r="C116" i="14"/>
  <c r="D116" i="14"/>
  <c r="E116" i="14"/>
  <c r="C12" i="14"/>
  <c r="D12" i="14"/>
  <c r="E12" i="14"/>
  <c r="C13" i="14"/>
  <c r="D13" i="14"/>
  <c r="E13" i="14"/>
  <c r="C26" i="14"/>
  <c r="D26" i="14"/>
  <c r="E26" i="14"/>
  <c r="C91" i="14"/>
  <c r="D91" i="14"/>
  <c r="E91" i="14"/>
  <c r="C17" i="14"/>
  <c r="D17" i="14"/>
  <c r="E17" i="14"/>
  <c r="C31" i="14"/>
  <c r="D31" i="14"/>
  <c r="E31" i="14"/>
  <c r="C37" i="14"/>
  <c r="D37" i="14"/>
  <c r="E37" i="14"/>
  <c r="C58" i="14"/>
  <c r="D58" i="14"/>
  <c r="E58" i="14"/>
  <c r="C83" i="14"/>
  <c r="D83" i="14"/>
  <c r="E83" i="14"/>
  <c r="C115" i="14"/>
  <c r="D115" i="14"/>
  <c r="E115" i="14"/>
  <c r="C32" i="14"/>
  <c r="D32" i="14"/>
  <c r="E32" i="14"/>
  <c r="C35" i="14"/>
  <c r="D35" i="14"/>
  <c r="E35" i="14"/>
  <c r="C61" i="14"/>
  <c r="D61" i="14"/>
  <c r="E61" i="14"/>
  <c r="C34" i="14"/>
  <c r="D34" i="14"/>
  <c r="E34" i="14"/>
  <c r="C48" i="14"/>
  <c r="D48" i="14"/>
  <c r="E48" i="14"/>
  <c r="C45" i="14"/>
  <c r="D45" i="14"/>
  <c r="E45" i="14"/>
  <c r="C88" i="14"/>
  <c r="D88" i="14"/>
  <c r="E88" i="14"/>
  <c r="C49" i="14"/>
  <c r="D49" i="14"/>
  <c r="E49" i="14"/>
  <c r="C50" i="14"/>
  <c r="D50" i="14"/>
  <c r="E50" i="14"/>
  <c r="C18" i="14"/>
  <c r="D18" i="14"/>
  <c r="E18" i="14"/>
  <c r="C102" i="14"/>
  <c r="D102" i="14"/>
  <c r="E102" i="14"/>
  <c r="C23" i="14"/>
  <c r="D23" i="14"/>
  <c r="E23" i="14"/>
  <c r="C24" i="14"/>
  <c r="D24" i="14"/>
  <c r="E24" i="14"/>
  <c r="C16" i="14"/>
  <c r="D16" i="14"/>
  <c r="E16" i="14"/>
  <c r="C15" i="14"/>
  <c r="D15" i="14"/>
  <c r="E15" i="14"/>
  <c r="C117" i="14"/>
  <c r="D117" i="14"/>
  <c r="E117" i="14"/>
  <c r="C119" i="14"/>
  <c r="D119" i="14"/>
  <c r="E119" i="14"/>
  <c r="C69" i="14"/>
  <c r="D69" i="14"/>
  <c r="E69" i="14"/>
  <c r="C62" i="14"/>
  <c r="D62" i="14"/>
  <c r="E62" i="14"/>
  <c r="C53" i="14"/>
  <c r="D53" i="14"/>
  <c r="E53" i="14"/>
  <c r="C113" i="14"/>
  <c r="D113" i="14"/>
  <c r="E113" i="14"/>
  <c r="C51" i="14"/>
  <c r="D51" i="14"/>
  <c r="E51" i="14"/>
  <c r="C81" i="14"/>
  <c r="D81" i="14"/>
  <c r="E81" i="14"/>
  <c r="C84" i="14"/>
  <c r="D84" i="14"/>
  <c r="E84" i="14"/>
  <c r="C66" i="14"/>
  <c r="D66" i="14"/>
  <c r="E66" i="14"/>
  <c r="C97" i="14"/>
  <c r="D97" i="14"/>
  <c r="E97" i="14"/>
  <c r="C44" i="14"/>
  <c r="D44" i="14"/>
  <c r="E44" i="14"/>
  <c r="C90" i="14"/>
  <c r="D90" i="14"/>
  <c r="E90" i="14"/>
  <c r="C80" i="14"/>
  <c r="D80" i="14"/>
  <c r="E80" i="14"/>
  <c r="C85" i="14"/>
  <c r="D85" i="14"/>
  <c r="E85" i="14"/>
  <c r="C75" i="14"/>
  <c r="D75" i="14"/>
  <c r="E75" i="14"/>
  <c r="C76" i="14"/>
  <c r="D76" i="14"/>
  <c r="E76" i="14"/>
  <c r="C60" i="14"/>
  <c r="D60" i="14"/>
  <c r="E60" i="14"/>
  <c r="C86" i="14"/>
  <c r="D86" i="14"/>
  <c r="E86" i="14"/>
  <c r="C28" i="14"/>
  <c r="D28" i="14"/>
  <c r="E28" i="14"/>
  <c r="C20" i="14"/>
  <c r="D20" i="14"/>
  <c r="E20" i="14"/>
  <c r="C95" i="14"/>
  <c r="D95" i="14"/>
  <c r="E95" i="14"/>
  <c r="C63" i="14"/>
  <c r="D63" i="14"/>
  <c r="E63" i="14"/>
  <c r="C33" i="14"/>
  <c r="D33" i="14"/>
  <c r="E33" i="14"/>
  <c r="C38" i="14"/>
  <c r="D38" i="14"/>
  <c r="E38" i="14"/>
  <c r="C43" i="14"/>
  <c r="D43" i="14"/>
  <c r="E43" i="14"/>
  <c r="C54" i="14"/>
  <c r="D54" i="14"/>
  <c r="E54" i="14"/>
  <c r="C100" i="14"/>
  <c r="D100" i="14"/>
  <c r="E100" i="14"/>
  <c r="C87" i="14"/>
  <c r="D87" i="14"/>
  <c r="E87" i="14"/>
  <c r="C118" i="14"/>
  <c r="D118" i="14"/>
  <c r="E118" i="14"/>
  <c r="C98" i="14"/>
  <c r="D98" i="14"/>
  <c r="E98" i="14"/>
  <c r="C103" i="14"/>
  <c r="D103" i="14"/>
  <c r="E103" i="14"/>
  <c r="C106" i="14"/>
  <c r="D106" i="14"/>
  <c r="E106" i="14"/>
  <c r="C40" i="14"/>
  <c r="D40" i="14"/>
  <c r="E40" i="14"/>
  <c r="C56" i="14"/>
  <c r="D56" i="14"/>
  <c r="E56" i="14"/>
  <c r="C57" i="14"/>
  <c r="D57" i="14"/>
  <c r="E57" i="14"/>
  <c r="C36" i="14"/>
  <c r="D36" i="14"/>
  <c r="E36" i="14"/>
  <c r="C123" i="14"/>
  <c r="D123" i="14"/>
  <c r="E123" i="14"/>
  <c r="C47" i="14"/>
  <c r="D47" i="14"/>
  <c r="E47" i="14"/>
  <c r="C14" i="14"/>
  <c r="D14" i="14"/>
  <c r="E14" i="14"/>
  <c r="C121" i="14"/>
  <c r="D121" i="14"/>
  <c r="E121" i="14"/>
  <c r="C104" i="14"/>
  <c r="D104" i="14"/>
  <c r="E104" i="14"/>
  <c r="C122" i="14"/>
  <c r="D122" i="14"/>
  <c r="E122" i="14"/>
  <c r="C74" i="14"/>
  <c r="D74" i="14"/>
  <c r="E74" i="14"/>
  <c r="C124" i="14"/>
  <c r="D124" i="14"/>
  <c r="E124" i="14"/>
  <c r="C125" i="14"/>
  <c r="D125" i="14"/>
  <c r="E125" i="14"/>
  <c r="C126" i="14"/>
  <c r="D126" i="14"/>
  <c r="E126" i="14"/>
  <c r="C20" i="13"/>
  <c r="D20" i="13"/>
  <c r="E20" i="13"/>
  <c r="C21" i="13"/>
  <c r="D21" i="13"/>
  <c r="E21" i="13"/>
  <c r="C22" i="13"/>
  <c r="D22" i="13"/>
  <c r="E22" i="13"/>
  <c r="C23" i="13"/>
  <c r="D23" i="13"/>
  <c r="E23" i="13"/>
  <c r="C24" i="13"/>
  <c r="D24" i="13"/>
  <c r="E24" i="13"/>
  <c r="C25" i="13"/>
  <c r="D25" i="13"/>
  <c r="E25" i="13"/>
  <c r="C26" i="13"/>
  <c r="D26" i="13"/>
  <c r="E26" i="13"/>
  <c r="C27" i="13"/>
  <c r="D27" i="13"/>
  <c r="E27" i="13"/>
  <c r="C28" i="13"/>
  <c r="D28" i="13"/>
  <c r="E28" i="13"/>
  <c r="C29" i="13"/>
  <c r="D29" i="13"/>
  <c r="E29" i="13"/>
  <c r="C30" i="13"/>
  <c r="D30" i="13"/>
  <c r="E30" i="13"/>
  <c r="C31" i="13"/>
  <c r="D31" i="13"/>
  <c r="E31" i="13"/>
  <c r="C32" i="13"/>
  <c r="D32" i="13"/>
  <c r="E32" i="13"/>
  <c r="C33" i="13"/>
  <c r="D33" i="13"/>
  <c r="E33" i="13"/>
  <c r="C34" i="13"/>
  <c r="D34" i="13"/>
  <c r="E34" i="13"/>
  <c r="C35" i="13"/>
  <c r="D35" i="13"/>
  <c r="E35" i="13"/>
  <c r="C36" i="13"/>
  <c r="D36" i="13"/>
  <c r="E36" i="13"/>
  <c r="C37" i="13"/>
  <c r="D37" i="13"/>
  <c r="E37" i="13"/>
  <c r="C38" i="13"/>
  <c r="D38" i="13"/>
  <c r="E38" i="13"/>
  <c r="C39" i="13"/>
  <c r="D39" i="13"/>
  <c r="E39" i="13"/>
  <c r="C40" i="13"/>
  <c r="D40" i="13"/>
  <c r="E40" i="13"/>
  <c r="C41" i="13"/>
  <c r="D41" i="13"/>
  <c r="E41" i="13"/>
  <c r="C42" i="13"/>
  <c r="D42" i="13"/>
  <c r="E42" i="13"/>
  <c r="C43" i="13"/>
  <c r="D43" i="13"/>
  <c r="E43" i="13"/>
  <c r="C44" i="13"/>
  <c r="D44" i="13"/>
  <c r="E44" i="13"/>
  <c r="C45" i="13"/>
  <c r="D45" i="13"/>
  <c r="E45" i="13"/>
  <c r="C46" i="13"/>
  <c r="D46" i="13"/>
  <c r="E46" i="13"/>
  <c r="C47" i="13"/>
  <c r="D47" i="13"/>
  <c r="E47" i="13"/>
  <c r="C48" i="13"/>
  <c r="D48" i="13"/>
  <c r="E48" i="13"/>
  <c r="C49" i="13"/>
  <c r="D49" i="13"/>
  <c r="E49" i="13"/>
  <c r="C50" i="13"/>
  <c r="D50" i="13"/>
  <c r="E50" i="13"/>
  <c r="C51" i="13"/>
  <c r="D51" i="13"/>
  <c r="E51" i="13"/>
  <c r="C52" i="13"/>
  <c r="D52" i="13"/>
  <c r="E52" i="13"/>
  <c r="C53" i="13"/>
  <c r="D53" i="13"/>
  <c r="E53" i="13"/>
  <c r="C54" i="13"/>
  <c r="D54" i="13"/>
  <c r="E54" i="13"/>
  <c r="C55" i="13"/>
  <c r="D55" i="13"/>
  <c r="E55" i="13"/>
  <c r="C56" i="13"/>
  <c r="D56" i="13"/>
  <c r="E56" i="13"/>
  <c r="C57" i="13"/>
  <c r="D57" i="13"/>
  <c r="E57" i="13"/>
  <c r="C58" i="13"/>
  <c r="D58" i="13"/>
  <c r="E58" i="13"/>
  <c r="C59" i="13"/>
  <c r="D59" i="13"/>
  <c r="E59" i="13"/>
  <c r="C60" i="13"/>
  <c r="D60" i="13"/>
  <c r="E60" i="13"/>
  <c r="C61" i="13"/>
  <c r="D61" i="13"/>
  <c r="E61" i="13"/>
  <c r="C62" i="13"/>
  <c r="D62" i="13"/>
  <c r="E62" i="13"/>
  <c r="C63" i="13"/>
  <c r="D63" i="13"/>
  <c r="E63" i="13"/>
  <c r="C64" i="13"/>
  <c r="D64" i="13"/>
  <c r="E64" i="13"/>
  <c r="C65" i="13"/>
  <c r="D65" i="13"/>
  <c r="E65" i="13"/>
  <c r="C66" i="13"/>
  <c r="D66" i="13"/>
  <c r="E66" i="13"/>
  <c r="C67" i="13"/>
  <c r="D67" i="13"/>
  <c r="E67" i="13"/>
  <c r="C68" i="13"/>
  <c r="D68" i="13"/>
  <c r="E68" i="13"/>
  <c r="C69" i="13"/>
  <c r="D69" i="13"/>
  <c r="E69" i="13"/>
  <c r="C70" i="13"/>
  <c r="D70" i="13"/>
  <c r="E70" i="13"/>
  <c r="C71" i="13"/>
  <c r="D71" i="13"/>
  <c r="E71" i="13"/>
  <c r="C72" i="13"/>
  <c r="D72" i="13"/>
  <c r="E72" i="13"/>
  <c r="C73" i="13"/>
  <c r="D73" i="13"/>
  <c r="E73" i="13"/>
  <c r="C74" i="13"/>
  <c r="D74" i="13"/>
  <c r="E74" i="13"/>
  <c r="C75" i="13"/>
  <c r="D75" i="13"/>
  <c r="E75" i="13"/>
  <c r="C76" i="13"/>
  <c r="D76" i="13"/>
  <c r="E76" i="13"/>
  <c r="C77" i="13"/>
  <c r="D77" i="13"/>
  <c r="E77" i="13"/>
  <c r="C78" i="13"/>
  <c r="D78" i="13"/>
  <c r="E78" i="13"/>
  <c r="C79" i="13"/>
  <c r="D79" i="13"/>
  <c r="E79" i="13"/>
  <c r="C80" i="13"/>
  <c r="D80" i="13"/>
  <c r="E80" i="13"/>
  <c r="C81" i="13"/>
  <c r="D81" i="13"/>
  <c r="E81" i="13"/>
  <c r="C82" i="13"/>
  <c r="D82" i="13"/>
  <c r="E82" i="13"/>
  <c r="C83" i="13"/>
  <c r="D83" i="13"/>
  <c r="E83" i="13"/>
  <c r="C84" i="13"/>
  <c r="D84" i="13"/>
  <c r="E84" i="13"/>
  <c r="C85" i="13"/>
  <c r="D85" i="13"/>
  <c r="E85" i="13"/>
  <c r="C86" i="13"/>
  <c r="D86" i="13"/>
  <c r="E86" i="13"/>
  <c r="C87" i="13"/>
  <c r="D87" i="13"/>
  <c r="E87" i="13"/>
  <c r="C88" i="13"/>
  <c r="D88" i="13"/>
  <c r="E88" i="13"/>
  <c r="C89" i="13"/>
  <c r="D89" i="13"/>
  <c r="E89" i="13"/>
  <c r="C90" i="13"/>
  <c r="D90" i="13"/>
  <c r="E90" i="13"/>
  <c r="C91" i="13"/>
  <c r="D91" i="13"/>
  <c r="E91" i="13"/>
  <c r="C92" i="13"/>
  <c r="D92" i="13"/>
  <c r="E92" i="13"/>
  <c r="C93" i="13"/>
  <c r="D93" i="13"/>
  <c r="E93" i="13"/>
  <c r="C94" i="13"/>
  <c r="D94" i="13"/>
  <c r="E94" i="13"/>
  <c r="C95" i="13"/>
  <c r="D95" i="13"/>
  <c r="E95" i="13"/>
  <c r="C96" i="13"/>
  <c r="D96" i="13"/>
  <c r="E96" i="13"/>
  <c r="C97" i="13"/>
  <c r="D97" i="13"/>
  <c r="E97" i="13"/>
  <c r="C98" i="13"/>
  <c r="D98" i="13"/>
  <c r="E98" i="13"/>
  <c r="C99" i="13"/>
  <c r="D99" i="13"/>
  <c r="E99" i="13"/>
  <c r="C100" i="13"/>
  <c r="D100" i="13"/>
  <c r="E100" i="13"/>
  <c r="C101" i="13"/>
  <c r="D101" i="13"/>
  <c r="E101" i="13"/>
  <c r="C15" i="13"/>
  <c r="D15" i="13"/>
  <c r="E15" i="13"/>
  <c r="C102" i="13"/>
  <c r="D102" i="13"/>
  <c r="E102" i="13"/>
  <c r="C103" i="13"/>
  <c r="D103" i="13"/>
  <c r="E103" i="13"/>
  <c r="C104" i="13"/>
  <c r="D104" i="13"/>
  <c r="E104" i="13"/>
  <c r="C105" i="13"/>
  <c r="D105" i="13"/>
  <c r="E105" i="13"/>
  <c r="C106" i="13"/>
  <c r="D106" i="13"/>
  <c r="E106" i="13"/>
  <c r="C107" i="13"/>
  <c r="D107" i="13"/>
  <c r="E107" i="13"/>
  <c r="C108" i="13"/>
  <c r="D108" i="13"/>
  <c r="E108" i="13"/>
  <c r="C109" i="13"/>
  <c r="D109" i="13"/>
  <c r="E109" i="13"/>
  <c r="C110" i="13"/>
  <c r="D110" i="13"/>
  <c r="E110" i="13"/>
  <c r="C111" i="13"/>
  <c r="D111" i="13"/>
  <c r="E111" i="13"/>
  <c r="C112" i="13"/>
  <c r="D112" i="13"/>
  <c r="E112" i="13"/>
  <c r="C113" i="13"/>
  <c r="D113" i="13"/>
  <c r="E113" i="13"/>
  <c r="C114" i="13"/>
  <c r="D114" i="13"/>
  <c r="E114" i="13"/>
  <c r="C13" i="13"/>
  <c r="D13" i="13"/>
  <c r="E13" i="13"/>
  <c r="C115" i="13"/>
  <c r="D115" i="13"/>
  <c r="E115" i="13"/>
  <c r="C116" i="13"/>
  <c r="D116" i="13"/>
  <c r="E116" i="13"/>
  <c r="C117" i="13"/>
  <c r="D117" i="13"/>
  <c r="E117" i="13"/>
  <c r="C118" i="13"/>
  <c r="D118" i="13"/>
  <c r="E118" i="13"/>
  <c r="C16" i="13"/>
  <c r="D16" i="13"/>
  <c r="E16" i="13"/>
  <c r="C119" i="13"/>
  <c r="D119" i="13"/>
  <c r="E119" i="13"/>
  <c r="C120" i="13"/>
  <c r="D120" i="13"/>
  <c r="E120" i="13"/>
  <c r="C121" i="13"/>
  <c r="D121" i="13"/>
  <c r="E121" i="13"/>
  <c r="C122" i="13"/>
  <c r="D122" i="13"/>
  <c r="E122" i="13"/>
  <c r="C123" i="13"/>
  <c r="D123" i="13"/>
  <c r="E123" i="13"/>
  <c r="C11" i="12"/>
  <c r="D11" i="12"/>
  <c r="E11" i="12"/>
  <c r="C12" i="12"/>
  <c r="D12" i="12"/>
  <c r="E12" i="12"/>
  <c r="C13" i="12"/>
  <c r="D13" i="12"/>
  <c r="E13" i="12"/>
  <c r="C14" i="12"/>
  <c r="D14" i="12"/>
  <c r="E14" i="12"/>
  <c r="C15" i="12"/>
  <c r="D15" i="12"/>
  <c r="E15" i="12"/>
  <c r="C16" i="12"/>
  <c r="D16" i="12"/>
  <c r="E16" i="12"/>
  <c r="C17" i="12"/>
  <c r="D17" i="12"/>
  <c r="E17" i="12"/>
  <c r="C18" i="12"/>
  <c r="D18" i="12"/>
  <c r="E18" i="12"/>
  <c r="C19" i="12"/>
  <c r="D19" i="12"/>
  <c r="E19" i="12"/>
  <c r="C20" i="12"/>
  <c r="D20" i="12"/>
  <c r="E20" i="12"/>
  <c r="C21" i="12"/>
  <c r="D21" i="12"/>
  <c r="E21" i="12"/>
  <c r="C22" i="12"/>
  <c r="D22" i="12"/>
  <c r="E22" i="12"/>
  <c r="C23" i="12"/>
  <c r="D23" i="12"/>
  <c r="E23" i="12"/>
  <c r="C24" i="12"/>
  <c r="D24" i="12"/>
  <c r="E24" i="12"/>
  <c r="C25" i="12"/>
  <c r="D25" i="12"/>
  <c r="E25" i="12"/>
  <c r="C26" i="12"/>
  <c r="D26" i="12"/>
  <c r="E26" i="12"/>
  <c r="C27" i="12"/>
  <c r="D27" i="12"/>
  <c r="E27" i="12"/>
  <c r="C28" i="12"/>
  <c r="D28" i="12"/>
  <c r="E28" i="12"/>
  <c r="C29" i="12"/>
  <c r="D29" i="12"/>
  <c r="E29" i="12"/>
  <c r="C30" i="12"/>
  <c r="D30" i="12"/>
  <c r="E30" i="12"/>
  <c r="C31" i="12"/>
  <c r="D31" i="12"/>
  <c r="E31" i="12"/>
  <c r="C32" i="12"/>
  <c r="D32" i="12"/>
  <c r="E32" i="12"/>
  <c r="C33" i="12"/>
  <c r="D33" i="12"/>
  <c r="E33" i="12"/>
  <c r="C34" i="12"/>
  <c r="D34" i="12"/>
  <c r="E34" i="12"/>
  <c r="C35" i="12"/>
  <c r="D35" i="12"/>
  <c r="E35" i="12"/>
  <c r="C36" i="12"/>
  <c r="D36" i="12"/>
  <c r="E36" i="12"/>
  <c r="C37" i="12"/>
  <c r="D37" i="12"/>
  <c r="E37" i="12"/>
  <c r="C38" i="12"/>
  <c r="D38" i="12"/>
  <c r="E38" i="12"/>
  <c r="C39" i="12"/>
  <c r="D39" i="12"/>
  <c r="E39" i="12"/>
  <c r="C40" i="12"/>
  <c r="D40" i="12"/>
  <c r="E40" i="12"/>
  <c r="C41" i="12"/>
  <c r="D41" i="12"/>
  <c r="E41" i="12"/>
  <c r="C42" i="12"/>
  <c r="D42" i="12"/>
  <c r="E42" i="12"/>
  <c r="C43" i="12"/>
  <c r="D43" i="12"/>
  <c r="E43" i="12"/>
  <c r="C44" i="12"/>
  <c r="D44" i="12"/>
  <c r="E44" i="12"/>
  <c r="C45" i="12"/>
  <c r="D45" i="12"/>
  <c r="E45" i="12"/>
  <c r="C46" i="12"/>
  <c r="D46" i="12"/>
  <c r="E46" i="12"/>
  <c r="C47" i="12"/>
  <c r="D47" i="12"/>
  <c r="E47" i="12"/>
  <c r="C48" i="12"/>
  <c r="D48" i="12"/>
  <c r="E48" i="12"/>
  <c r="C49" i="12"/>
  <c r="D49" i="12"/>
  <c r="E49" i="12"/>
  <c r="C50" i="12"/>
  <c r="D50" i="12"/>
  <c r="E50" i="12"/>
  <c r="C51" i="12"/>
  <c r="D51" i="12"/>
  <c r="E51" i="12"/>
  <c r="C52" i="12"/>
  <c r="D52" i="12"/>
  <c r="E52" i="12"/>
  <c r="C53" i="12"/>
  <c r="D53" i="12"/>
  <c r="E53" i="12"/>
  <c r="C54" i="12"/>
  <c r="D54" i="12"/>
  <c r="E54" i="12"/>
  <c r="C55" i="12"/>
  <c r="D55" i="12"/>
  <c r="E55" i="12"/>
  <c r="C56" i="12"/>
  <c r="D56" i="12"/>
  <c r="E56" i="12"/>
  <c r="C57" i="12"/>
  <c r="D57" i="12"/>
  <c r="E57" i="12"/>
  <c r="C58" i="12"/>
  <c r="D58" i="12"/>
  <c r="E58" i="12"/>
  <c r="C59" i="12"/>
  <c r="D59" i="12"/>
  <c r="E59" i="12"/>
  <c r="C60" i="12"/>
  <c r="D60" i="12"/>
  <c r="E60" i="12"/>
  <c r="C61" i="12"/>
  <c r="D61" i="12"/>
  <c r="E61" i="12"/>
  <c r="C62" i="12"/>
  <c r="D62" i="12"/>
  <c r="E62" i="12"/>
  <c r="C63" i="12"/>
  <c r="D63" i="12"/>
  <c r="E63" i="12"/>
  <c r="C64" i="12"/>
  <c r="D64" i="12"/>
  <c r="E64" i="12"/>
  <c r="C65" i="12"/>
  <c r="D65" i="12"/>
  <c r="E65" i="12"/>
  <c r="C66" i="12"/>
  <c r="D66" i="12"/>
  <c r="E66" i="12"/>
  <c r="C67" i="12"/>
  <c r="D67" i="12"/>
  <c r="E67" i="12"/>
  <c r="C68" i="12"/>
  <c r="D68" i="12"/>
  <c r="E68" i="12"/>
  <c r="C69" i="12"/>
  <c r="D69" i="12"/>
  <c r="E69" i="12"/>
  <c r="C70" i="12"/>
  <c r="D70" i="12"/>
  <c r="E70" i="12"/>
  <c r="C71" i="12"/>
  <c r="D71" i="12"/>
  <c r="E71" i="12"/>
  <c r="C72" i="12"/>
  <c r="D72" i="12"/>
  <c r="E72" i="12"/>
  <c r="C73" i="12"/>
  <c r="D73" i="12"/>
  <c r="E73" i="12"/>
  <c r="C74" i="12"/>
  <c r="D74" i="12"/>
  <c r="E74" i="12"/>
  <c r="C75" i="12"/>
  <c r="D75" i="12"/>
  <c r="E75" i="12"/>
  <c r="C76" i="12"/>
  <c r="D76" i="12"/>
  <c r="E76" i="12"/>
  <c r="C77" i="12"/>
  <c r="D77" i="12"/>
  <c r="E77" i="12"/>
  <c r="C78" i="12"/>
  <c r="D78" i="12"/>
  <c r="E78" i="12"/>
  <c r="C79" i="12"/>
  <c r="D79" i="12"/>
  <c r="E79" i="12"/>
  <c r="C80" i="12"/>
  <c r="D80" i="12"/>
  <c r="E80" i="12"/>
  <c r="C81" i="12"/>
  <c r="D81" i="12"/>
  <c r="E81" i="12"/>
  <c r="C82" i="12"/>
  <c r="D82" i="12"/>
  <c r="E82" i="12"/>
  <c r="C83" i="12"/>
  <c r="D83" i="12"/>
  <c r="E83" i="12"/>
  <c r="C84" i="12"/>
  <c r="D84" i="12"/>
  <c r="E84" i="12"/>
  <c r="C85" i="12"/>
  <c r="D85" i="12"/>
  <c r="E85" i="12"/>
  <c r="C86" i="12"/>
  <c r="D86" i="12"/>
  <c r="E86" i="12"/>
  <c r="C87" i="12"/>
  <c r="D87" i="12"/>
  <c r="E87" i="12"/>
  <c r="C88" i="12"/>
  <c r="D88" i="12"/>
  <c r="E88" i="12"/>
  <c r="C89" i="12"/>
  <c r="D89" i="12"/>
  <c r="E89" i="12"/>
  <c r="C90" i="12"/>
  <c r="D90" i="12"/>
  <c r="E90" i="12"/>
  <c r="C91" i="12"/>
  <c r="D91" i="12"/>
  <c r="E91" i="12"/>
  <c r="C92" i="12"/>
  <c r="D92" i="12"/>
  <c r="E92" i="12"/>
  <c r="C93" i="12"/>
  <c r="D93" i="12"/>
  <c r="E93" i="12"/>
  <c r="C94" i="12"/>
  <c r="D94" i="12"/>
  <c r="E94" i="12"/>
  <c r="C95" i="12"/>
  <c r="D95" i="12"/>
  <c r="E95" i="12"/>
  <c r="C96" i="12"/>
  <c r="D96" i="12"/>
  <c r="E96" i="12"/>
  <c r="C97" i="12"/>
  <c r="D97" i="12"/>
  <c r="E97" i="12"/>
  <c r="C98" i="12"/>
  <c r="D98" i="12"/>
  <c r="E98" i="12"/>
  <c r="C99" i="12"/>
  <c r="D99" i="12"/>
  <c r="E99" i="12"/>
  <c r="C100" i="12"/>
  <c r="D100" i="12"/>
  <c r="E100" i="12"/>
  <c r="C101" i="12"/>
  <c r="D101" i="12"/>
  <c r="E101" i="12"/>
  <c r="C102" i="12"/>
  <c r="D102" i="12"/>
  <c r="E102" i="12"/>
  <c r="C103" i="12"/>
  <c r="D103" i="12"/>
  <c r="E103" i="12"/>
  <c r="C104" i="12"/>
  <c r="D104" i="12"/>
  <c r="E104" i="12"/>
  <c r="C105" i="12"/>
  <c r="D105" i="12"/>
  <c r="E105" i="12"/>
  <c r="C106" i="12"/>
  <c r="D106" i="12"/>
  <c r="E106" i="12"/>
  <c r="C107" i="12"/>
  <c r="D107" i="12"/>
  <c r="E107" i="12"/>
  <c r="C108" i="12"/>
  <c r="D108" i="12"/>
  <c r="E108" i="12"/>
  <c r="C109" i="12"/>
  <c r="D109" i="12"/>
  <c r="E109" i="12"/>
  <c r="C110" i="12"/>
  <c r="D110" i="12"/>
  <c r="E110" i="12"/>
  <c r="C111" i="12"/>
  <c r="D111" i="12"/>
  <c r="E111" i="12"/>
  <c r="C112" i="12"/>
  <c r="D112" i="12"/>
  <c r="E112" i="12"/>
  <c r="C113" i="12"/>
  <c r="D113" i="12"/>
  <c r="E113" i="12"/>
  <c r="C114" i="12"/>
  <c r="D114" i="12"/>
  <c r="E114" i="12"/>
  <c r="C115" i="12"/>
  <c r="D115" i="12"/>
  <c r="E115" i="12"/>
  <c r="C116" i="12"/>
  <c r="D116" i="12"/>
  <c r="E116" i="12"/>
  <c r="C117" i="12"/>
  <c r="D117" i="12"/>
  <c r="E117" i="12"/>
  <c r="C118" i="12"/>
  <c r="D118" i="12"/>
  <c r="E118" i="12"/>
  <c r="C119" i="12"/>
  <c r="D119" i="12"/>
  <c r="E119" i="12"/>
  <c r="C120" i="12"/>
  <c r="D120" i="12"/>
  <c r="E120" i="12"/>
  <c r="C121" i="12"/>
  <c r="D121" i="12"/>
  <c r="E121" i="12"/>
  <c r="C122" i="12"/>
  <c r="D122" i="12"/>
  <c r="E122" i="12"/>
  <c r="C123" i="12"/>
  <c r="D123" i="12"/>
  <c r="E123" i="12"/>
  <c r="C120" i="11"/>
  <c r="D120" i="11"/>
  <c r="E120" i="11"/>
  <c r="C121" i="11"/>
  <c r="D121" i="11"/>
  <c r="E121" i="11"/>
  <c r="C122" i="11"/>
  <c r="D122" i="11"/>
  <c r="E122" i="11"/>
  <c r="C123" i="11"/>
  <c r="D123" i="11"/>
  <c r="E123" i="11"/>
  <c r="C124" i="11"/>
  <c r="D124" i="11"/>
  <c r="E124" i="11"/>
  <c r="C11" i="10"/>
  <c r="D11" i="10"/>
  <c r="E11" i="10"/>
  <c r="C12" i="10"/>
  <c r="D12" i="10"/>
  <c r="E12" i="10"/>
  <c r="C13" i="10"/>
  <c r="D13" i="10"/>
  <c r="E13" i="10"/>
  <c r="C14" i="10"/>
  <c r="D14" i="10"/>
  <c r="E14" i="10"/>
  <c r="C15" i="10"/>
  <c r="D15" i="10"/>
  <c r="E15" i="10"/>
  <c r="C16" i="10"/>
  <c r="D16" i="10"/>
  <c r="E16" i="10"/>
  <c r="C17" i="10"/>
  <c r="D17" i="10"/>
  <c r="E17" i="10"/>
  <c r="C18" i="10"/>
  <c r="D18" i="10"/>
  <c r="E18" i="10"/>
  <c r="C19" i="10"/>
  <c r="D19" i="10"/>
  <c r="E19" i="10"/>
  <c r="C20" i="10"/>
  <c r="D20" i="10"/>
  <c r="E20" i="10"/>
  <c r="C21" i="10"/>
  <c r="D21" i="10"/>
  <c r="E21" i="10"/>
  <c r="C22" i="10"/>
  <c r="D22" i="10"/>
  <c r="E22" i="10"/>
  <c r="C23" i="10"/>
  <c r="D23" i="10"/>
  <c r="E23" i="10"/>
  <c r="C24" i="10"/>
  <c r="D24" i="10"/>
  <c r="E24" i="10"/>
  <c r="C25" i="10"/>
  <c r="D25" i="10"/>
  <c r="E25" i="10"/>
  <c r="C26" i="10"/>
  <c r="D26" i="10"/>
  <c r="E26" i="10"/>
  <c r="C27" i="10"/>
  <c r="D27" i="10"/>
  <c r="E27" i="10"/>
  <c r="C28" i="10"/>
  <c r="D28" i="10"/>
  <c r="E28" i="10"/>
  <c r="C29" i="10"/>
  <c r="D29" i="10"/>
  <c r="E29" i="10"/>
  <c r="C30" i="10"/>
  <c r="D30" i="10"/>
  <c r="E30" i="10"/>
  <c r="C31" i="10"/>
  <c r="D31" i="10"/>
  <c r="E31" i="10"/>
  <c r="C32" i="10"/>
  <c r="D32" i="10"/>
  <c r="E32" i="10"/>
  <c r="C33" i="10"/>
  <c r="D33" i="10"/>
  <c r="E33" i="10"/>
  <c r="C34" i="10"/>
  <c r="D34" i="10"/>
  <c r="E34" i="10"/>
  <c r="C35" i="10"/>
  <c r="D35" i="10"/>
  <c r="E35" i="10"/>
  <c r="C36" i="10"/>
  <c r="D36" i="10"/>
  <c r="E36" i="10"/>
  <c r="C37" i="10"/>
  <c r="D37" i="10"/>
  <c r="E37" i="10"/>
  <c r="C38" i="10"/>
  <c r="D38" i="10"/>
  <c r="E38" i="10"/>
  <c r="C39" i="10"/>
  <c r="D39" i="10"/>
  <c r="E39" i="10"/>
  <c r="C40" i="10"/>
  <c r="D40" i="10"/>
  <c r="E40" i="10"/>
  <c r="C41" i="10"/>
  <c r="D41" i="10"/>
  <c r="E41" i="10"/>
  <c r="C42" i="10"/>
  <c r="D42" i="10"/>
  <c r="E42" i="10"/>
  <c r="C43" i="10"/>
  <c r="D43" i="10"/>
  <c r="E43" i="10"/>
  <c r="C44" i="10"/>
  <c r="D44" i="10"/>
  <c r="E44" i="10"/>
  <c r="C45" i="10"/>
  <c r="D45" i="10"/>
  <c r="E45" i="10"/>
  <c r="C46" i="10"/>
  <c r="D46" i="10"/>
  <c r="E46" i="10"/>
  <c r="C7" i="10"/>
  <c r="D7" i="10"/>
  <c r="E7" i="10"/>
  <c r="C47" i="10"/>
  <c r="D47" i="10"/>
  <c r="E47" i="10"/>
  <c r="C48" i="10"/>
  <c r="D48" i="10"/>
  <c r="E48" i="10"/>
  <c r="C49" i="10"/>
  <c r="D49" i="10"/>
  <c r="E49" i="10"/>
  <c r="C50" i="10"/>
  <c r="D50" i="10"/>
  <c r="E50" i="10"/>
  <c r="C51" i="10"/>
  <c r="D51" i="10"/>
  <c r="E51" i="10"/>
  <c r="C52" i="10"/>
  <c r="D52" i="10"/>
  <c r="E52" i="10"/>
  <c r="C53" i="10"/>
  <c r="D53" i="10"/>
  <c r="E53" i="10"/>
  <c r="C54" i="10"/>
  <c r="D54" i="10"/>
  <c r="E54" i="10"/>
  <c r="C55" i="10"/>
  <c r="D55" i="10"/>
  <c r="E55" i="10"/>
  <c r="C56" i="10"/>
  <c r="D56" i="10"/>
  <c r="E56" i="10"/>
  <c r="C57" i="10"/>
  <c r="D57" i="10"/>
  <c r="E57" i="10"/>
  <c r="C58" i="10"/>
  <c r="D58" i="10"/>
  <c r="E58" i="10"/>
  <c r="C59" i="10"/>
  <c r="D59" i="10"/>
  <c r="E59" i="10"/>
  <c r="C60" i="10"/>
  <c r="D60" i="10"/>
  <c r="E60" i="10"/>
  <c r="C61" i="10"/>
  <c r="D61" i="10"/>
  <c r="E61" i="10"/>
  <c r="C62" i="10"/>
  <c r="D62" i="10"/>
  <c r="E62" i="10"/>
  <c r="C63" i="10"/>
  <c r="D63" i="10"/>
  <c r="E63" i="10"/>
  <c r="C64" i="10"/>
  <c r="D64" i="10"/>
  <c r="E64" i="10"/>
  <c r="C65" i="10"/>
  <c r="D65" i="10"/>
  <c r="E65" i="10"/>
  <c r="C66" i="10"/>
  <c r="D66" i="10"/>
  <c r="E66" i="10"/>
  <c r="C67" i="10"/>
  <c r="D67" i="10"/>
  <c r="E67" i="10"/>
  <c r="C68" i="10"/>
  <c r="D68" i="10"/>
  <c r="E68" i="10"/>
  <c r="C69" i="10"/>
  <c r="D69" i="10"/>
  <c r="E69" i="10"/>
  <c r="C70" i="10"/>
  <c r="D70" i="10"/>
  <c r="E70" i="10"/>
  <c r="C71" i="10"/>
  <c r="D71" i="10"/>
  <c r="E71" i="10"/>
  <c r="C72" i="10"/>
  <c r="D72" i="10"/>
  <c r="E72" i="10"/>
  <c r="C73" i="10"/>
  <c r="D73" i="10"/>
  <c r="E73" i="10"/>
  <c r="C74" i="10"/>
  <c r="D74" i="10"/>
  <c r="E74" i="10"/>
  <c r="C75" i="10"/>
  <c r="D75" i="10"/>
  <c r="E75" i="10"/>
  <c r="C76" i="10"/>
  <c r="D76" i="10"/>
  <c r="E76" i="10"/>
  <c r="C77" i="10"/>
  <c r="D77" i="10"/>
  <c r="E77" i="10"/>
  <c r="C78" i="10"/>
  <c r="D78" i="10"/>
  <c r="E78" i="10"/>
  <c r="C79" i="10"/>
  <c r="D79" i="10"/>
  <c r="E79" i="10"/>
  <c r="C80" i="10"/>
  <c r="D80" i="10"/>
  <c r="E80" i="10"/>
  <c r="C81" i="10"/>
  <c r="D81" i="10"/>
  <c r="E81" i="10"/>
  <c r="C82" i="10"/>
  <c r="D82" i="10"/>
  <c r="E82" i="10"/>
  <c r="C83" i="10"/>
  <c r="D83" i="10"/>
  <c r="E83" i="10"/>
  <c r="C84" i="10"/>
  <c r="D84" i="10"/>
  <c r="E84" i="10"/>
  <c r="C85" i="10"/>
  <c r="D85" i="10"/>
  <c r="E85" i="10"/>
  <c r="C86" i="10"/>
  <c r="D86" i="10"/>
  <c r="E86" i="10"/>
  <c r="C87" i="10"/>
  <c r="D87" i="10"/>
  <c r="E87" i="10"/>
  <c r="C88" i="10"/>
  <c r="D88" i="10"/>
  <c r="E88" i="10"/>
  <c r="C89" i="10"/>
  <c r="D89" i="10"/>
  <c r="E89" i="10"/>
  <c r="C90" i="10"/>
  <c r="D90" i="10"/>
  <c r="E90" i="10"/>
  <c r="C91" i="10"/>
  <c r="D91" i="10"/>
  <c r="E91" i="10"/>
  <c r="C92" i="10"/>
  <c r="D92" i="10"/>
  <c r="E92" i="10"/>
  <c r="C93" i="10"/>
  <c r="D93" i="10"/>
  <c r="E93" i="10"/>
  <c r="C94" i="10"/>
  <c r="D94" i="10"/>
  <c r="E94" i="10"/>
  <c r="C95" i="10"/>
  <c r="D95" i="10"/>
  <c r="E95" i="10"/>
  <c r="C96" i="10"/>
  <c r="D96" i="10"/>
  <c r="E96" i="10"/>
  <c r="C97" i="10"/>
  <c r="D97" i="10"/>
  <c r="E97" i="10"/>
  <c r="C98" i="10"/>
  <c r="D98" i="10"/>
  <c r="E98" i="10"/>
  <c r="C99" i="10"/>
  <c r="D99" i="10"/>
  <c r="E99" i="10"/>
  <c r="C100" i="10"/>
  <c r="D100" i="10"/>
  <c r="E100" i="10"/>
  <c r="C101" i="10"/>
  <c r="D101" i="10"/>
  <c r="E101" i="10"/>
  <c r="C102" i="10"/>
  <c r="D102" i="10"/>
  <c r="E102" i="10"/>
  <c r="C103" i="10"/>
  <c r="D103" i="10"/>
  <c r="E103" i="10"/>
  <c r="C104" i="10"/>
  <c r="D104" i="10"/>
  <c r="E104" i="10"/>
  <c r="C105" i="10"/>
  <c r="D105" i="10"/>
  <c r="E105" i="10"/>
  <c r="C106" i="10"/>
  <c r="D106" i="10"/>
  <c r="E106" i="10"/>
  <c r="C107" i="10"/>
  <c r="D107" i="10"/>
  <c r="E107" i="10"/>
  <c r="C108" i="10"/>
  <c r="D108" i="10"/>
  <c r="E108" i="10"/>
  <c r="C109" i="10"/>
  <c r="D109" i="10"/>
  <c r="E109" i="10"/>
  <c r="C110" i="10"/>
  <c r="D110" i="10"/>
  <c r="E110" i="10"/>
  <c r="C111" i="10"/>
  <c r="D111" i="10"/>
  <c r="E111" i="10"/>
  <c r="C112" i="10"/>
  <c r="D112" i="10"/>
  <c r="E112" i="10"/>
  <c r="C113" i="10"/>
  <c r="D113" i="10"/>
  <c r="E113" i="10"/>
  <c r="C6" i="10"/>
  <c r="D6" i="10"/>
  <c r="E6" i="10"/>
  <c r="C114" i="10"/>
  <c r="D114" i="10"/>
  <c r="E114" i="10"/>
  <c r="C8" i="10"/>
  <c r="D8" i="10"/>
  <c r="E8" i="10"/>
  <c r="C115" i="10"/>
  <c r="D115" i="10"/>
  <c r="E115" i="10"/>
  <c r="C116" i="10"/>
  <c r="D116" i="10"/>
  <c r="E116" i="10"/>
  <c r="C117" i="10"/>
  <c r="D117" i="10"/>
  <c r="E117" i="10"/>
  <c r="C118" i="10"/>
  <c r="D118" i="10"/>
  <c r="E118" i="10"/>
  <c r="C119" i="10"/>
  <c r="D119" i="10"/>
  <c r="E119" i="10"/>
  <c r="C120" i="10"/>
  <c r="D120" i="10"/>
  <c r="E120" i="10"/>
  <c r="C121" i="10"/>
  <c r="D121" i="10"/>
  <c r="E121" i="10"/>
  <c r="C4" i="10"/>
  <c r="D4" i="10"/>
  <c r="E4" i="10"/>
  <c r="C122" i="10"/>
  <c r="D122" i="10"/>
  <c r="E122" i="10"/>
  <c r="C123" i="10"/>
  <c r="D123" i="10"/>
  <c r="E123" i="10"/>
  <c r="C124" i="10"/>
  <c r="D124" i="10"/>
  <c r="E124" i="10"/>
  <c r="C120" i="9"/>
  <c r="D120" i="9"/>
  <c r="E120" i="9"/>
  <c r="C121" i="9"/>
  <c r="D121" i="9"/>
  <c r="E121" i="9"/>
  <c r="C122" i="9"/>
  <c r="D122" i="9"/>
  <c r="E122" i="9"/>
  <c r="C123" i="9"/>
  <c r="D123" i="9"/>
  <c r="E123" i="9"/>
  <c r="C124" i="9"/>
  <c r="D124" i="9"/>
  <c r="E124" i="9"/>
  <c r="C125" i="9"/>
  <c r="D125" i="9"/>
  <c r="E125" i="9"/>
  <c r="C126" i="9"/>
  <c r="D126" i="9"/>
  <c r="E126" i="9"/>
  <c r="C35" i="8"/>
  <c r="D35" i="8"/>
  <c r="E35" i="8"/>
  <c r="C36" i="8"/>
  <c r="D36" i="8"/>
  <c r="E36" i="8"/>
  <c r="C37" i="8"/>
  <c r="D37" i="8"/>
  <c r="E37" i="8"/>
  <c r="C38" i="8"/>
  <c r="D38" i="8"/>
  <c r="E38" i="8"/>
  <c r="C39" i="8"/>
  <c r="D39" i="8"/>
  <c r="E39" i="8"/>
  <c r="C40" i="8"/>
  <c r="D40" i="8"/>
  <c r="E40" i="8"/>
  <c r="C41" i="8"/>
  <c r="D41" i="8"/>
  <c r="E41" i="8"/>
  <c r="C42" i="8"/>
  <c r="D42" i="8"/>
  <c r="E42" i="8"/>
  <c r="C43" i="8"/>
  <c r="D43" i="8"/>
  <c r="E43" i="8"/>
  <c r="C44" i="8"/>
  <c r="D44" i="8"/>
  <c r="E44" i="8"/>
  <c r="C29" i="8"/>
  <c r="D29" i="8"/>
  <c r="E29" i="8"/>
  <c r="C45" i="8"/>
  <c r="D45" i="8"/>
  <c r="E45" i="8"/>
  <c r="C46" i="8"/>
  <c r="D46" i="8"/>
  <c r="E46" i="8"/>
  <c r="C47" i="8"/>
  <c r="D47" i="8"/>
  <c r="E47" i="8"/>
  <c r="C48" i="8"/>
  <c r="D48" i="8"/>
  <c r="E48" i="8"/>
  <c r="C49" i="8"/>
  <c r="D49" i="8"/>
  <c r="E49" i="8"/>
  <c r="C50" i="8"/>
  <c r="D50" i="8"/>
  <c r="E50" i="8"/>
  <c r="C51" i="8"/>
  <c r="D51" i="8"/>
  <c r="E51" i="8"/>
  <c r="C52" i="8"/>
  <c r="D52" i="8"/>
  <c r="E52" i="8"/>
  <c r="C53" i="8"/>
  <c r="D53" i="8"/>
  <c r="E53" i="8"/>
  <c r="C54" i="8"/>
  <c r="D54" i="8"/>
  <c r="E54" i="8"/>
  <c r="C55" i="8"/>
  <c r="D55" i="8"/>
  <c r="E55" i="8"/>
  <c r="C56" i="8"/>
  <c r="D56" i="8"/>
  <c r="E56" i="8"/>
  <c r="C57" i="8"/>
  <c r="D57" i="8"/>
  <c r="E57" i="8"/>
  <c r="C58" i="8"/>
  <c r="D58" i="8"/>
  <c r="E58" i="8"/>
  <c r="C59" i="8"/>
  <c r="D59" i="8"/>
  <c r="E59" i="8"/>
  <c r="C60" i="8"/>
  <c r="D60" i="8"/>
  <c r="E60" i="8"/>
  <c r="C61" i="8"/>
  <c r="D61" i="8"/>
  <c r="E61" i="8"/>
  <c r="C19" i="8"/>
  <c r="D19" i="8"/>
  <c r="E19" i="8"/>
  <c r="C62" i="8"/>
  <c r="D62" i="8"/>
  <c r="E62" i="8"/>
  <c r="C63" i="8"/>
  <c r="D63" i="8"/>
  <c r="E63" i="8"/>
  <c r="C64" i="8"/>
  <c r="D64" i="8"/>
  <c r="E64" i="8"/>
  <c r="C65" i="8"/>
  <c r="D65" i="8"/>
  <c r="E65" i="8"/>
  <c r="C66" i="8"/>
  <c r="D66" i="8"/>
  <c r="E66" i="8"/>
  <c r="C67" i="8"/>
  <c r="D67" i="8"/>
  <c r="E67" i="8"/>
  <c r="C68" i="8"/>
  <c r="D68" i="8"/>
  <c r="E68" i="8"/>
  <c r="C69" i="8"/>
  <c r="D69" i="8"/>
  <c r="E69" i="8"/>
  <c r="C70" i="8"/>
  <c r="D70" i="8"/>
  <c r="E70" i="8"/>
  <c r="C71" i="8"/>
  <c r="D71" i="8"/>
  <c r="E71" i="8"/>
  <c r="C72" i="8"/>
  <c r="D72" i="8"/>
  <c r="E72" i="8"/>
  <c r="C73" i="8"/>
  <c r="D73" i="8"/>
  <c r="E73" i="8"/>
  <c r="C74" i="8"/>
  <c r="D74" i="8"/>
  <c r="E74" i="8"/>
  <c r="C75" i="8"/>
  <c r="D75" i="8"/>
  <c r="E75" i="8"/>
  <c r="C76" i="8"/>
  <c r="D76" i="8"/>
  <c r="E76" i="8"/>
  <c r="C77" i="8"/>
  <c r="D77" i="8"/>
  <c r="E77" i="8"/>
  <c r="C78" i="8"/>
  <c r="D78" i="8"/>
  <c r="E78" i="8"/>
  <c r="C79" i="8"/>
  <c r="D79" i="8"/>
  <c r="E79" i="8"/>
  <c r="C80" i="8"/>
  <c r="D80" i="8"/>
  <c r="E80" i="8"/>
  <c r="C81" i="8"/>
  <c r="D81" i="8"/>
  <c r="E81" i="8"/>
  <c r="C82" i="8"/>
  <c r="D82" i="8"/>
  <c r="E82" i="8"/>
  <c r="C83" i="8"/>
  <c r="D83" i="8"/>
  <c r="E83" i="8"/>
  <c r="C84" i="8"/>
  <c r="D84" i="8"/>
  <c r="E84" i="8"/>
  <c r="C85" i="8"/>
  <c r="D85" i="8"/>
  <c r="E85" i="8"/>
  <c r="C86" i="8"/>
  <c r="D86" i="8"/>
  <c r="E86" i="8"/>
  <c r="C87" i="8"/>
  <c r="D87" i="8"/>
  <c r="E87" i="8"/>
  <c r="C88" i="8"/>
  <c r="D88" i="8"/>
  <c r="E88" i="8"/>
  <c r="C89" i="8"/>
  <c r="D89" i="8"/>
  <c r="E89" i="8"/>
  <c r="C90" i="8"/>
  <c r="D90" i="8"/>
  <c r="E90" i="8"/>
  <c r="C91" i="8"/>
  <c r="D91" i="8"/>
  <c r="E91" i="8"/>
  <c r="C92" i="8"/>
  <c r="D92" i="8"/>
  <c r="E92" i="8"/>
  <c r="C93" i="8"/>
  <c r="D93" i="8"/>
  <c r="E93" i="8"/>
  <c r="C94" i="8"/>
  <c r="D94" i="8"/>
  <c r="E94" i="8"/>
  <c r="C95" i="8"/>
  <c r="D95" i="8"/>
  <c r="E95" i="8"/>
  <c r="C96" i="8"/>
  <c r="D96" i="8"/>
  <c r="E96" i="8"/>
  <c r="C30" i="8"/>
  <c r="D30" i="8"/>
  <c r="E30" i="8"/>
  <c r="C97" i="8"/>
  <c r="D97" i="8"/>
  <c r="E97" i="8"/>
  <c r="C98" i="8"/>
  <c r="D98" i="8"/>
  <c r="E98" i="8"/>
  <c r="C99" i="8"/>
  <c r="D99" i="8"/>
  <c r="E99" i="8"/>
  <c r="C100" i="8"/>
  <c r="D100" i="8"/>
  <c r="E100" i="8"/>
  <c r="C101" i="8"/>
  <c r="D101" i="8"/>
  <c r="E101" i="8"/>
  <c r="C102" i="8"/>
  <c r="D102" i="8"/>
  <c r="E102" i="8"/>
  <c r="C103" i="8"/>
  <c r="D103" i="8"/>
  <c r="E103" i="8"/>
  <c r="C34" i="8"/>
  <c r="D34" i="8"/>
  <c r="E34" i="8"/>
  <c r="C104" i="8"/>
  <c r="D104" i="8"/>
  <c r="E104" i="8"/>
  <c r="C105" i="8"/>
  <c r="D105" i="8"/>
  <c r="E105" i="8"/>
  <c r="C106" i="8"/>
  <c r="D106" i="8"/>
  <c r="E106" i="8"/>
  <c r="C107" i="8"/>
  <c r="D107" i="8"/>
  <c r="E107" i="8"/>
  <c r="C108" i="8"/>
  <c r="D108" i="8"/>
  <c r="E108" i="8"/>
  <c r="C109" i="8"/>
  <c r="D109" i="8"/>
  <c r="E109" i="8"/>
  <c r="C110" i="8"/>
  <c r="D110" i="8"/>
  <c r="E110" i="8"/>
  <c r="C111" i="8"/>
  <c r="D111" i="8"/>
  <c r="E111" i="8"/>
  <c r="C112" i="8"/>
  <c r="D112" i="8"/>
  <c r="E112" i="8"/>
  <c r="C113" i="8"/>
  <c r="D113" i="8"/>
  <c r="E113" i="8"/>
  <c r="C114" i="8"/>
  <c r="D114" i="8"/>
  <c r="E114" i="8"/>
  <c r="C24" i="8"/>
  <c r="D24" i="8"/>
  <c r="E24" i="8"/>
  <c r="C115" i="8"/>
  <c r="D115" i="8"/>
  <c r="E115" i="8"/>
  <c r="C116" i="8"/>
  <c r="D116" i="8"/>
  <c r="E116" i="8"/>
  <c r="C117" i="8"/>
  <c r="D117" i="8"/>
  <c r="E117" i="8"/>
  <c r="C118" i="8"/>
  <c r="D118" i="8"/>
  <c r="E118" i="8"/>
  <c r="C119" i="8"/>
  <c r="D119" i="8"/>
  <c r="E119" i="8"/>
  <c r="C120" i="8"/>
  <c r="D120" i="8"/>
  <c r="E120" i="8"/>
  <c r="C121" i="8"/>
  <c r="D121" i="8"/>
  <c r="E121" i="8"/>
  <c r="C122" i="8"/>
  <c r="D122" i="8"/>
  <c r="E122" i="8"/>
  <c r="C26" i="8"/>
  <c r="D26" i="8"/>
  <c r="E26" i="8"/>
  <c r="C123" i="8"/>
  <c r="D123" i="8"/>
  <c r="E123" i="8"/>
  <c r="C124" i="8"/>
  <c r="D124" i="8"/>
  <c r="E124" i="8"/>
  <c r="I120" i="7"/>
  <c r="AA121" i="2" s="1"/>
  <c r="I121" i="7"/>
  <c r="AA104" i="2" s="1"/>
  <c r="I122" i="7"/>
  <c r="AA122" i="2" s="1"/>
  <c r="I123" i="7"/>
  <c r="AA71" i="2" s="1"/>
  <c r="C20" i="7"/>
  <c r="D20" i="7"/>
  <c r="E20" i="7"/>
  <c r="C21" i="7"/>
  <c r="D21" i="7"/>
  <c r="E21" i="7"/>
  <c r="C22" i="7"/>
  <c r="D22" i="7"/>
  <c r="E22" i="7"/>
  <c r="C23" i="7"/>
  <c r="D23" i="7"/>
  <c r="E23" i="7"/>
  <c r="C24" i="7"/>
  <c r="D24" i="7"/>
  <c r="E24" i="7"/>
  <c r="C25" i="7"/>
  <c r="D25" i="7"/>
  <c r="E25" i="7"/>
  <c r="C26" i="7"/>
  <c r="D26" i="7"/>
  <c r="E26" i="7"/>
  <c r="C27" i="7"/>
  <c r="D27" i="7"/>
  <c r="E27" i="7"/>
  <c r="C28" i="7"/>
  <c r="D28" i="7"/>
  <c r="E28" i="7"/>
  <c r="C29" i="7"/>
  <c r="D29" i="7"/>
  <c r="E29" i="7"/>
  <c r="C30" i="7"/>
  <c r="D30" i="7"/>
  <c r="E30" i="7"/>
  <c r="C31" i="7"/>
  <c r="D31" i="7"/>
  <c r="E31" i="7"/>
  <c r="C32" i="7"/>
  <c r="D32" i="7"/>
  <c r="E32" i="7"/>
  <c r="C33" i="7"/>
  <c r="D33" i="7"/>
  <c r="E33" i="7"/>
  <c r="C34" i="7"/>
  <c r="D34" i="7"/>
  <c r="E34" i="7"/>
  <c r="C35" i="7"/>
  <c r="D35" i="7"/>
  <c r="E35" i="7"/>
  <c r="C36" i="7"/>
  <c r="D36" i="7"/>
  <c r="E36" i="7"/>
  <c r="C37" i="7"/>
  <c r="D37" i="7"/>
  <c r="E37" i="7"/>
  <c r="C38" i="7"/>
  <c r="D38" i="7"/>
  <c r="E38" i="7"/>
  <c r="C39" i="7"/>
  <c r="D39" i="7"/>
  <c r="E39" i="7"/>
  <c r="C40" i="7"/>
  <c r="D40" i="7"/>
  <c r="E40" i="7"/>
  <c r="C41" i="7"/>
  <c r="D41" i="7"/>
  <c r="E41" i="7"/>
  <c r="C42" i="7"/>
  <c r="D42" i="7"/>
  <c r="E42" i="7"/>
  <c r="C43" i="7"/>
  <c r="D43" i="7"/>
  <c r="E43" i="7"/>
  <c r="C44" i="7"/>
  <c r="D44" i="7"/>
  <c r="E44" i="7"/>
  <c r="C45" i="7"/>
  <c r="D45" i="7"/>
  <c r="E45" i="7"/>
  <c r="C4" i="7"/>
  <c r="D4" i="7"/>
  <c r="E4" i="7"/>
  <c r="C46" i="7"/>
  <c r="D46" i="7"/>
  <c r="E46" i="7"/>
  <c r="C47" i="7"/>
  <c r="D47" i="7"/>
  <c r="E47" i="7"/>
  <c r="C48" i="7"/>
  <c r="D48" i="7"/>
  <c r="E48" i="7"/>
  <c r="C49" i="7"/>
  <c r="D49" i="7"/>
  <c r="E49" i="7"/>
  <c r="C50" i="7"/>
  <c r="D50" i="7"/>
  <c r="E50" i="7"/>
  <c r="C51" i="7"/>
  <c r="D51" i="7"/>
  <c r="E51" i="7"/>
  <c r="C52" i="7"/>
  <c r="D52" i="7"/>
  <c r="E52" i="7"/>
  <c r="C53" i="7"/>
  <c r="D53" i="7"/>
  <c r="E53" i="7"/>
  <c r="C54" i="7"/>
  <c r="D54" i="7"/>
  <c r="E54" i="7"/>
  <c r="C55" i="7"/>
  <c r="D55" i="7"/>
  <c r="E55" i="7"/>
  <c r="C56" i="7"/>
  <c r="D56" i="7"/>
  <c r="E56" i="7"/>
  <c r="C57" i="7"/>
  <c r="D57" i="7"/>
  <c r="E57" i="7"/>
  <c r="C58" i="7"/>
  <c r="D58" i="7"/>
  <c r="E58" i="7"/>
  <c r="C59" i="7"/>
  <c r="D59" i="7"/>
  <c r="E59" i="7"/>
  <c r="C60" i="7"/>
  <c r="D60" i="7"/>
  <c r="E60" i="7"/>
  <c r="C61" i="7"/>
  <c r="D61" i="7"/>
  <c r="E61" i="7"/>
  <c r="C62" i="7"/>
  <c r="D62" i="7"/>
  <c r="E62" i="7"/>
  <c r="C63" i="7"/>
  <c r="D63" i="7"/>
  <c r="E63" i="7"/>
  <c r="C64" i="7"/>
  <c r="D64" i="7"/>
  <c r="E64" i="7"/>
  <c r="C65" i="7"/>
  <c r="D65" i="7"/>
  <c r="E65" i="7"/>
  <c r="C66" i="7"/>
  <c r="D66" i="7"/>
  <c r="E66" i="7"/>
  <c r="C67" i="7"/>
  <c r="D67" i="7"/>
  <c r="E67" i="7"/>
  <c r="C68" i="7"/>
  <c r="D68" i="7"/>
  <c r="E68" i="7"/>
  <c r="C69" i="7"/>
  <c r="D69" i="7"/>
  <c r="E69" i="7"/>
  <c r="C70" i="7"/>
  <c r="D70" i="7"/>
  <c r="E70" i="7"/>
  <c r="C71" i="7"/>
  <c r="D71" i="7"/>
  <c r="E71" i="7"/>
  <c r="C72" i="7"/>
  <c r="D72" i="7"/>
  <c r="E72" i="7"/>
  <c r="C14" i="7"/>
  <c r="D14" i="7"/>
  <c r="E14" i="7"/>
  <c r="C13" i="7"/>
  <c r="D13" i="7"/>
  <c r="E13" i="7"/>
  <c r="C73" i="7"/>
  <c r="D73" i="7"/>
  <c r="E73" i="7"/>
  <c r="C74" i="7"/>
  <c r="D74" i="7"/>
  <c r="E74" i="7"/>
  <c r="C75" i="7"/>
  <c r="D75" i="7"/>
  <c r="E75" i="7"/>
  <c r="C76" i="7"/>
  <c r="D76" i="7"/>
  <c r="E76" i="7"/>
  <c r="C77" i="7"/>
  <c r="D77" i="7"/>
  <c r="E77" i="7"/>
  <c r="C12" i="7"/>
  <c r="D12" i="7"/>
  <c r="E12" i="7"/>
  <c r="C78" i="7"/>
  <c r="D78" i="7"/>
  <c r="E78" i="7"/>
  <c r="C79" i="7"/>
  <c r="D79" i="7"/>
  <c r="E79" i="7"/>
  <c r="C80" i="7"/>
  <c r="D80" i="7"/>
  <c r="E80" i="7"/>
  <c r="C81" i="7"/>
  <c r="D81" i="7"/>
  <c r="E81" i="7"/>
  <c r="C82" i="7"/>
  <c r="D82" i="7"/>
  <c r="E82" i="7"/>
  <c r="C83" i="7"/>
  <c r="D83" i="7"/>
  <c r="E83" i="7"/>
  <c r="C84" i="7"/>
  <c r="D84" i="7"/>
  <c r="E84" i="7"/>
  <c r="C85" i="7"/>
  <c r="D85" i="7"/>
  <c r="E85" i="7"/>
  <c r="C86" i="7"/>
  <c r="D86" i="7"/>
  <c r="E86" i="7"/>
  <c r="C87" i="7"/>
  <c r="D87" i="7"/>
  <c r="E87" i="7"/>
  <c r="C88" i="7"/>
  <c r="D88" i="7"/>
  <c r="E88" i="7"/>
  <c r="C17" i="7"/>
  <c r="D17" i="7"/>
  <c r="E17" i="7"/>
  <c r="C89" i="7"/>
  <c r="D89" i="7"/>
  <c r="E89" i="7"/>
  <c r="C90" i="7"/>
  <c r="D90" i="7"/>
  <c r="E90" i="7"/>
  <c r="C91" i="7"/>
  <c r="D91" i="7"/>
  <c r="E91" i="7"/>
  <c r="C92" i="7"/>
  <c r="D92" i="7"/>
  <c r="E92" i="7"/>
  <c r="C93" i="7"/>
  <c r="D93" i="7"/>
  <c r="E93" i="7"/>
  <c r="C94" i="7"/>
  <c r="D94" i="7"/>
  <c r="E94" i="7"/>
  <c r="C95" i="7"/>
  <c r="D95" i="7"/>
  <c r="E95" i="7"/>
  <c r="C7" i="7"/>
  <c r="D7" i="7"/>
  <c r="E7" i="7"/>
  <c r="C5" i="7"/>
  <c r="D5" i="7"/>
  <c r="E5" i="7"/>
  <c r="C96" i="7"/>
  <c r="D96" i="7"/>
  <c r="E96" i="7"/>
  <c r="C97" i="7"/>
  <c r="D97" i="7"/>
  <c r="E97" i="7"/>
  <c r="C98" i="7"/>
  <c r="D98" i="7"/>
  <c r="E98" i="7"/>
  <c r="C99" i="7"/>
  <c r="D99" i="7"/>
  <c r="E99" i="7"/>
  <c r="C100" i="7"/>
  <c r="D100" i="7"/>
  <c r="E100" i="7"/>
  <c r="C101" i="7"/>
  <c r="D101" i="7"/>
  <c r="E101" i="7"/>
  <c r="C102" i="7"/>
  <c r="D102" i="7"/>
  <c r="E102" i="7"/>
  <c r="C103" i="7"/>
  <c r="D103" i="7"/>
  <c r="E103" i="7"/>
  <c r="C104" i="7"/>
  <c r="D104" i="7"/>
  <c r="E104" i="7"/>
  <c r="C105" i="7"/>
  <c r="D105" i="7"/>
  <c r="E105" i="7"/>
  <c r="C106" i="7"/>
  <c r="D106" i="7"/>
  <c r="E106" i="7"/>
  <c r="C107" i="7"/>
  <c r="D107" i="7"/>
  <c r="E107" i="7"/>
  <c r="C108" i="7"/>
  <c r="D108" i="7"/>
  <c r="E108" i="7"/>
  <c r="C109" i="7"/>
  <c r="D109" i="7"/>
  <c r="E109" i="7"/>
  <c r="C110" i="7"/>
  <c r="D110" i="7"/>
  <c r="E110" i="7"/>
  <c r="C111" i="7"/>
  <c r="D111" i="7"/>
  <c r="E111" i="7"/>
  <c r="C112" i="7"/>
  <c r="D112" i="7"/>
  <c r="E112" i="7"/>
  <c r="C113" i="7"/>
  <c r="D113" i="7"/>
  <c r="E113" i="7"/>
  <c r="C114" i="7"/>
  <c r="D114" i="7"/>
  <c r="E114" i="7"/>
  <c r="C115" i="7"/>
  <c r="D115" i="7"/>
  <c r="E115" i="7"/>
  <c r="C116" i="7"/>
  <c r="D116" i="7"/>
  <c r="E116" i="7"/>
  <c r="C117" i="7"/>
  <c r="D117" i="7"/>
  <c r="E117" i="7"/>
  <c r="C118" i="7"/>
  <c r="D118" i="7"/>
  <c r="E118" i="7"/>
  <c r="C119" i="7"/>
  <c r="D119" i="7"/>
  <c r="E119" i="7"/>
  <c r="C120" i="7"/>
  <c r="D120" i="7"/>
  <c r="E120" i="7"/>
  <c r="C121" i="7"/>
  <c r="D121" i="7"/>
  <c r="E121" i="7"/>
  <c r="C122" i="7"/>
  <c r="D122" i="7"/>
  <c r="E122" i="7"/>
  <c r="C123" i="7"/>
  <c r="D123" i="7"/>
  <c r="E123" i="7"/>
  <c r="I120" i="16"/>
  <c r="Z121" i="2" s="1"/>
  <c r="I121" i="16"/>
  <c r="Z104" i="2" s="1"/>
  <c r="I122" i="16"/>
  <c r="Z122" i="2" s="1"/>
  <c r="I123" i="16"/>
  <c r="Z71" i="2" s="1"/>
  <c r="C10" i="16"/>
  <c r="D10" i="16"/>
  <c r="E10" i="16"/>
  <c r="C11" i="16"/>
  <c r="D11" i="16"/>
  <c r="E11" i="16"/>
  <c r="C12" i="16"/>
  <c r="D12" i="16"/>
  <c r="E12" i="16"/>
  <c r="C13" i="16"/>
  <c r="D13" i="16"/>
  <c r="E13" i="16"/>
  <c r="C14" i="16"/>
  <c r="D14" i="16"/>
  <c r="E14" i="16"/>
  <c r="C15" i="16"/>
  <c r="D15" i="16"/>
  <c r="E15" i="16"/>
  <c r="C16" i="16"/>
  <c r="D16" i="16"/>
  <c r="E16" i="16"/>
  <c r="C17" i="16"/>
  <c r="D17" i="16"/>
  <c r="E17" i="16"/>
  <c r="C18" i="16"/>
  <c r="D18" i="16"/>
  <c r="E18" i="16"/>
  <c r="C19" i="16"/>
  <c r="D19" i="16"/>
  <c r="E19" i="16"/>
  <c r="C20" i="16"/>
  <c r="D20" i="16"/>
  <c r="E20" i="16"/>
  <c r="C21" i="16"/>
  <c r="D21" i="16"/>
  <c r="E21" i="16"/>
  <c r="C22" i="16"/>
  <c r="D22" i="16"/>
  <c r="E22" i="16"/>
  <c r="C23" i="16"/>
  <c r="D23" i="16"/>
  <c r="E23" i="16"/>
  <c r="C24" i="16"/>
  <c r="D24" i="16"/>
  <c r="E24" i="16"/>
  <c r="C25" i="16"/>
  <c r="D25" i="16"/>
  <c r="E25" i="16"/>
  <c r="C26" i="16"/>
  <c r="D26" i="16"/>
  <c r="E26" i="16"/>
  <c r="C27" i="16"/>
  <c r="D27" i="16"/>
  <c r="E27" i="16"/>
  <c r="C28" i="16"/>
  <c r="D28" i="16"/>
  <c r="E28" i="16"/>
  <c r="C29" i="16"/>
  <c r="D29" i="16"/>
  <c r="E29" i="16"/>
  <c r="C30" i="16"/>
  <c r="D30" i="16"/>
  <c r="E30" i="16"/>
  <c r="C31" i="16"/>
  <c r="D31" i="16"/>
  <c r="E31" i="16"/>
  <c r="C32" i="16"/>
  <c r="D32" i="16"/>
  <c r="E32" i="16"/>
  <c r="C33" i="16"/>
  <c r="D33" i="16"/>
  <c r="E33" i="16"/>
  <c r="C34" i="16"/>
  <c r="D34" i="16"/>
  <c r="E34" i="16"/>
  <c r="C35" i="16"/>
  <c r="D35" i="16"/>
  <c r="E35" i="16"/>
  <c r="C36" i="16"/>
  <c r="D36" i="16"/>
  <c r="E36" i="16"/>
  <c r="C37" i="16"/>
  <c r="D37" i="16"/>
  <c r="E37" i="16"/>
  <c r="C38" i="16"/>
  <c r="D38" i="16"/>
  <c r="E38" i="16"/>
  <c r="C39" i="16"/>
  <c r="D39" i="16"/>
  <c r="E39" i="16"/>
  <c r="C40" i="16"/>
  <c r="D40" i="16"/>
  <c r="E40" i="16"/>
  <c r="C41" i="16"/>
  <c r="D41" i="16"/>
  <c r="E41" i="16"/>
  <c r="C42" i="16"/>
  <c r="D42" i="16"/>
  <c r="E42" i="16"/>
  <c r="C43" i="16"/>
  <c r="D43" i="16"/>
  <c r="E43" i="16"/>
  <c r="C44" i="16"/>
  <c r="D44" i="16"/>
  <c r="E44" i="16"/>
  <c r="C45" i="16"/>
  <c r="D45" i="16"/>
  <c r="E45" i="16"/>
  <c r="C46" i="16"/>
  <c r="D46" i="16"/>
  <c r="E46" i="16"/>
  <c r="C47" i="16"/>
  <c r="D47" i="16"/>
  <c r="E47" i="16"/>
  <c r="C48" i="16"/>
  <c r="D48" i="16"/>
  <c r="E48" i="16"/>
  <c r="C49" i="16"/>
  <c r="D49" i="16"/>
  <c r="E49" i="16"/>
  <c r="C50" i="16"/>
  <c r="D50" i="16"/>
  <c r="E50" i="16"/>
  <c r="C51" i="16"/>
  <c r="D51" i="16"/>
  <c r="E51" i="16"/>
  <c r="C52" i="16"/>
  <c r="D52" i="16"/>
  <c r="E52" i="16"/>
  <c r="C53" i="16"/>
  <c r="D53" i="16"/>
  <c r="E53" i="16"/>
  <c r="C54" i="16"/>
  <c r="D54" i="16"/>
  <c r="E54" i="16"/>
  <c r="C55" i="16"/>
  <c r="D55" i="16"/>
  <c r="E55" i="16"/>
  <c r="C56" i="16"/>
  <c r="D56" i="16"/>
  <c r="E56" i="16"/>
  <c r="C57" i="16"/>
  <c r="D57" i="16"/>
  <c r="E57" i="16"/>
  <c r="C58" i="16"/>
  <c r="D58" i="16"/>
  <c r="E58" i="16"/>
  <c r="C59" i="16"/>
  <c r="D59" i="16"/>
  <c r="E59" i="16"/>
  <c r="C60" i="16"/>
  <c r="D60" i="16"/>
  <c r="E60" i="16"/>
  <c r="C61" i="16"/>
  <c r="D61" i="16"/>
  <c r="E61" i="16"/>
  <c r="C62" i="16"/>
  <c r="D62" i="16"/>
  <c r="E62" i="16"/>
  <c r="C63" i="16"/>
  <c r="D63" i="16"/>
  <c r="E63" i="16"/>
  <c r="C64" i="16"/>
  <c r="D64" i="16"/>
  <c r="E64" i="16"/>
  <c r="C65" i="16"/>
  <c r="D65" i="16"/>
  <c r="E65" i="16"/>
  <c r="C66" i="16"/>
  <c r="D66" i="16"/>
  <c r="E66" i="16"/>
  <c r="C67" i="16"/>
  <c r="D67" i="16"/>
  <c r="E67" i="16"/>
  <c r="C68" i="16"/>
  <c r="D68" i="16"/>
  <c r="E68" i="16"/>
  <c r="C69" i="16"/>
  <c r="D69" i="16"/>
  <c r="E69" i="16"/>
  <c r="C70" i="16"/>
  <c r="D70" i="16"/>
  <c r="E70" i="16"/>
  <c r="C71" i="16"/>
  <c r="D71" i="16"/>
  <c r="E71" i="16"/>
  <c r="C72" i="16"/>
  <c r="D72" i="16"/>
  <c r="E72" i="16"/>
  <c r="C8" i="16"/>
  <c r="D8" i="16"/>
  <c r="E8" i="16"/>
  <c r="C73" i="16"/>
  <c r="D73" i="16"/>
  <c r="E73" i="16"/>
  <c r="C74" i="16"/>
  <c r="D74" i="16"/>
  <c r="E74" i="16"/>
  <c r="C75" i="16"/>
  <c r="D75" i="16"/>
  <c r="E75" i="16"/>
  <c r="C76" i="16"/>
  <c r="D76" i="16"/>
  <c r="E76" i="16"/>
  <c r="C77" i="16"/>
  <c r="D77" i="16"/>
  <c r="E77" i="16"/>
  <c r="C78" i="16"/>
  <c r="D78" i="16"/>
  <c r="E78" i="16"/>
  <c r="C79" i="16"/>
  <c r="D79" i="16"/>
  <c r="E79" i="16"/>
  <c r="C80" i="16"/>
  <c r="D80" i="16"/>
  <c r="E80" i="16"/>
  <c r="C81" i="16"/>
  <c r="D81" i="16"/>
  <c r="E81" i="16"/>
  <c r="C82" i="16"/>
  <c r="D82" i="16"/>
  <c r="E82" i="16"/>
  <c r="C83" i="16"/>
  <c r="D83" i="16"/>
  <c r="E83" i="16"/>
  <c r="C84" i="16"/>
  <c r="D84" i="16"/>
  <c r="E84" i="16"/>
  <c r="C85" i="16"/>
  <c r="D85" i="16"/>
  <c r="E85" i="16"/>
  <c r="C86" i="16"/>
  <c r="D86" i="16"/>
  <c r="E86" i="16"/>
  <c r="C87" i="16"/>
  <c r="D87" i="16"/>
  <c r="E87" i="16"/>
  <c r="C88" i="16"/>
  <c r="D88" i="16"/>
  <c r="E88" i="16"/>
  <c r="C89" i="16"/>
  <c r="D89" i="16"/>
  <c r="E89" i="16"/>
  <c r="C90" i="16"/>
  <c r="D90" i="16"/>
  <c r="E90" i="16"/>
  <c r="C91" i="16"/>
  <c r="D91" i="16"/>
  <c r="E91" i="16"/>
  <c r="C92" i="16"/>
  <c r="D92" i="16"/>
  <c r="E92" i="16"/>
  <c r="C93" i="16"/>
  <c r="D93" i="16"/>
  <c r="E93" i="16"/>
  <c r="C94" i="16"/>
  <c r="D94" i="16"/>
  <c r="E94" i="16"/>
  <c r="C95" i="16"/>
  <c r="D95" i="16"/>
  <c r="E95" i="16"/>
  <c r="C96" i="16"/>
  <c r="D96" i="16"/>
  <c r="E96" i="16"/>
  <c r="C97" i="16"/>
  <c r="D97" i="16"/>
  <c r="E97" i="16"/>
  <c r="C98" i="16"/>
  <c r="D98" i="16"/>
  <c r="E98" i="16"/>
  <c r="C99" i="16"/>
  <c r="D99" i="16"/>
  <c r="E99" i="16"/>
  <c r="C100" i="16"/>
  <c r="D100" i="16"/>
  <c r="E100" i="16"/>
  <c r="C101" i="16"/>
  <c r="D101" i="16"/>
  <c r="E101" i="16"/>
  <c r="C102" i="16"/>
  <c r="D102" i="16"/>
  <c r="E102" i="16"/>
  <c r="C103" i="16"/>
  <c r="D103" i="16"/>
  <c r="E103" i="16"/>
  <c r="C104" i="16"/>
  <c r="D104" i="16"/>
  <c r="E104" i="16"/>
  <c r="C105" i="16"/>
  <c r="D105" i="16"/>
  <c r="E105" i="16"/>
  <c r="C106" i="16"/>
  <c r="D106" i="16"/>
  <c r="E106" i="16"/>
  <c r="C107" i="16"/>
  <c r="D107" i="16"/>
  <c r="E107" i="16"/>
  <c r="C108" i="16"/>
  <c r="D108" i="16"/>
  <c r="E108" i="16"/>
  <c r="C109" i="16"/>
  <c r="D109" i="16"/>
  <c r="E109" i="16"/>
  <c r="C110" i="16"/>
  <c r="D110" i="16"/>
  <c r="E110" i="16"/>
  <c r="C111" i="16"/>
  <c r="D111" i="16"/>
  <c r="E111" i="16"/>
  <c r="C112" i="16"/>
  <c r="D112" i="16"/>
  <c r="E112" i="16"/>
  <c r="C113" i="16"/>
  <c r="D113" i="16"/>
  <c r="E113" i="16"/>
  <c r="C114" i="16"/>
  <c r="D114" i="16"/>
  <c r="E114" i="16"/>
  <c r="C115" i="16"/>
  <c r="D115" i="16"/>
  <c r="E115" i="16"/>
  <c r="C116" i="16"/>
  <c r="D116" i="16"/>
  <c r="E116" i="16"/>
  <c r="C117" i="16"/>
  <c r="D117" i="16"/>
  <c r="E117" i="16"/>
  <c r="C118" i="16"/>
  <c r="D118" i="16"/>
  <c r="E118" i="16"/>
  <c r="C119" i="16"/>
  <c r="D119" i="16"/>
  <c r="E119" i="16"/>
  <c r="C120" i="16"/>
  <c r="D120" i="16"/>
  <c r="E120" i="16"/>
  <c r="C121" i="16"/>
  <c r="D121" i="16"/>
  <c r="E121" i="16"/>
  <c r="C122" i="16"/>
  <c r="D122" i="16"/>
  <c r="E122" i="16"/>
  <c r="C123" i="16"/>
  <c r="D123" i="16"/>
  <c r="E123" i="16"/>
  <c r="C12" i="6"/>
  <c r="D12" i="6"/>
  <c r="E12" i="6"/>
  <c r="C13" i="6"/>
  <c r="D13" i="6"/>
  <c r="E13" i="6"/>
  <c r="C14" i="6"/>
  <c r="D14" i="6"/>
  <c r="E14" i="6"/>
  <c r="C15" i="6"/>
  <c r="D15" i="6"/>
  <c r="E15" i="6"/>
  <c r="C16" i="6"/>
  <c r="D16" i="6"/>
  <c r="E16" i="6"/>
  <c r="C17" i="6"/>
  <c r="D17" i="6"/>
  <c r="E17" i="6"/>
  <c r="C18" i="6"/>
  <c r="D18" i="6"/>
  <c r="E18" i="6"/>
  <c r="C19" i="6"/>
  <c r="D19" i="6"/>
  <c r="E19" i="6"/>
  <c r="C20" i="6"/>
  <c r="D20" i="6"/>
  <c r="E20" i="6"/>
  <c r="C21" i="6"/>
  <c r="D21" i="6"/>
  <c r="E21" i="6"/>
  <c r="C22" i="6"/>
  <c r="D22" i="6"/>
  <c r="E22" i="6"/>
  <c r="C23" i="6"/>
  <c r="D23" i="6"/>
  <c r="E23" i="6"/>
  <c r="C24" i="6"/>
  <c r="D24" i="6"/>
  <c r="E24" i="6"/>
  <c r="C25" i="6"/>
  <c r="D25" i="6"/>
  <c r="E25" i="6"/>
  <c r="C26" i="6"/>
  <c r="D26" i="6"/>
  <c r="E26" i="6"/>
  <c r="C27" i="6"/>
  <c r="D27" i="6"/>
  <c r="E27" i="6"/>
  <c r="C28" i="6"/>
  <c r="D28" i="6"/>
  <c r="E28" i="6"/>
  <c r="C29" i="6"/>
  <c r="D29" i="6"/>
  <c r="E29" i="6"/>
  <c r="C30" i="6"/>
  <c r="D30" i="6"/>
  <c r="E30" i="6"/>
  <c r="C31" i="6"/>
  <c r="D31" i="6"/>
  <c r="E31" i="6"/>
  <c r="C32" i="6"/>
  <c r="D32" i="6"/>
  <c r="E32" i="6"/>
  <c r="C33" i="6"/>
  <c r="D33" i="6"/>
  <c r="E33" i="6"/>
  <c r="C34" i="6"/>
  <c r="D34" i="6"/>
  <c r="E34" i="6"/>
  <c r="C35" i="6"/>
  <c r="D35" i="6"/>
  <c r="E35" i="6"/>
  <c r="C36" i="6"/>
  <c r="D36" i="6"/>
  <c r="E36" i="6"/>
  <c r="C37" i="6"/>
  <c r="D37" i="6"/>
  <c r="E37" i="6"/>
  <c r="C38" i="6"/>
  <c r="D38" i="6"/>
  <c r="E38" i="6"/>
  <c r="C39" i="6"/>
  <c r="D39" i="6"/>
  <c r="E39" i="6"/>
  <c r="C40" i="6"/>
  <c r="D40" i="6"/>
  <c r="E40" i="6"/>
  <c r="C41" i="6"/>
  <c r="D41" i="6"/>
  <c r="E41" i="6"/>
  <c r="C42" i="6"/>
  <c r="D42" i="6"/>
  <c r="E42" i="6"/>
  <c r="C43" i="6"/>
  <c r="D43" i="6"/>
  <c r="E43" i="6"/>
  <c r="C44" i="6"/>
  <c r="D44" i="6"/>
  <c r="E44" i="6"/>
  <c r="C45" i="6"/>
  <c r="D45" i="6"/>
  <c r="E45" i="6"/>
  <c r="C46" i="6"/>
  <c r="D46" i="6"/>
  <c r="E46" i="6"/>
  <c r="C47" i="6"/>
  <c r="D47" i="6"/>
  <c r="E47" i="6"/>
  <c r="C48" i="6"/>
  <c r="D48" i="6"/>
  <c r="E48" i="6"/>
  <c r="C49" i="6"/>
  <c r="D49" i="6"/>
  <c r="E49" i="6"/>
  <c r="C50" i="6"/>
  <c r="D50" i="6"/>
  <c r="E50" i="6"/>
  <c r="C51" i="6"/>
  <c r="D51" i="6"/>
  <c r="E51" i="6"/>
  <c r="C52" i="6"/>
  <c r="D52" i="6"/>
  <c r="E52" i="6"/>
  <c r="C53" i="6"/>
  <c r="D53" i="6"/>
  <c r="E53" i="6"/>
  <c r="C54" i="6"/>
  <c r="D54" i="6"/>
  <c r="E54" i="6"/>
  <c r="C55" i="6"/>
  <c r="D55" i="6"/>
  <c r="E55" i="6"/>
  <c r="C56" i="6"/>
  <c r="D56" i="6"/>
  <c r="E56" i="6"/>
  <c r="C57" i="6"/>
  <c r="D57" i="6"/>
  <c r="E57" i="6"/>
  <c r="C58" i="6"/>
  <c r="D58" i="6"/>
  <c r="E58" i="6"/>
  <c r="C59" i="6"/>
  <c r="D59" i="6"/>
  <c r="E59" i="6"/>
  <c r="C60" i="6"/>
  <c r="D60" i="6"/>
  <c r="E60" i="6"/>
  <c r="C61" i="6"/>
  <c r="D61" i="6"/>
  <c r="E61" i="6"/>
  <c r="C62" i="6"/>
  <c r="D62" i="6"/>
  <c r="E62" i="6"/>
  <c r="C63" i="6"/>
  <c r="D63" i="6"/>
  <c r="E63" i="6"/>
  <c r="C64" i="6"/>
  <c r="D64" i="6"/>
  <c r="E64" i="6"/>
  <c r="C65" i="6"/>
  <c r="D65" i="6"/>
  <c r="E65" i="6"/>
  <c r="C66" i="6"/>
  <c r="D66" i="6"/>
  <c r="E66" i="6"/>
  <c r="C67" i="6"/>
  <c r="D67" i="6"/>
  <c r="E67" i="6"/>
  <c r="C68" i="6"/>
  <c r="D68" i="6"/>
  <c r="E68" i="6"/>
  <c r="C69" i="6"/>
  <c r="D69" i="6"/>
  <c r="E69" i="6"/>
  <c r="C70" i="6"/>
  <c r="D70" i="6"/>
  <c r="E70" i="6"/>
  <c r="C71" i="6"/>
  <c r="D71" i="6"/>
  <c r="E71" i="6"/>
  <c r="C72" i="6"/>
  <c r="D72" i="6"/>
  <c r="E72" i="6"/>
  <c r="C73" i="6"/>
  <c r="D73" i="6"/>
  <c r="E73" i="6"/>
  <c r="C74" i="6"/>
  <c r="D74" i="6"/>
  <c r="E74" i="6"/>
  <c r="C75" i="6"/>
  <c r="D75" i="6"/>
  <c r="E75" i="6"/>
  <c r="C76" i="6"/>
  <c r="D76" i="6"/>
  <c r="E76" i="6"/>
  <c r="C77" i="6"/>
  <c r="D77" i="6"/>
  <c r="E77" i="6"/>
  <c r="C78" i="6"/>
  <c r="D78" i="6"/>
  <c r="E78" i="6"/>
  <c r="C79" i="6"/>
  <c r="D79" i="6"/>
  <c r="E79" i="6"/>
  <c r="C80" i="6"/>
  <c r="D80" i="6"/>
  <c r="E80" i="6"/>
  <c r="C81" i="6"/>
  <c r="D81" i="6"/>
  <c r="E81" i="6"/>
  <c r="C82" i="6"/>
  <c r="D82" i="6"/>
  <c r="E82" i="6"/>
  <c r="C83" i="6"/>
  <c r="D83" i="6"/>
  <c r="E83" i="6"/>
  <c r="C84" i="6"/>
  <c r="D84" i="6"/>
  <c r="E84" i="6"/>
  <c r="C85" i="6"/>
  <c r="D85" i="6"/>
  <c r="E85" i="6"/>
  <c r="C86" i="6"/>
  <c r="D86" i="6"/>
  <c r="E86" i="6"/>
  <c r="C87" i="6"/>
  <c r="D87" i="6"/>
  <c r="E87" i="6"/>
  <c r="C88" i="6"/>
  <c r="D88" i="6"/>
  <c r="E88" i="6"/>
  <c r="C89" i="6"/>
  <c r="D89" i="6"/>
  <c r="E89" i="6"/>
  <c r="C90" i="6"/>
  <c r="D90" i="6"/>
  <c r="E90" i="6"/>
  <c r="C91" i="6"/>
  <c r="D91" i="6"/>
  <c r="E91" i="6"/>
  <c r="C92" i="6"/>
  <c r="D92" i="6"/>
  <c r="E92" i="6"/>
  <c r="C93" i="6"/>
  <c r="D93" i="6"/>
  <c r="E93" i="6"/>
  <c r="C94" i="6"/>
  <c r="D94" i="6"/>
  <c r="E94" i="6"/>
  <c r="C95" i="6"/>
  <c r="D95" i="6"/>
  <c r="E95" i="6"/>
  <c r="C96" i="6"/>
  <c r="D96" i="6"/>
  <c r="E96" i="6"/>
  <c r="C97" i="6"/>
  <c r="D97" i="6"/>
  <c r="E97" i="6"/>
  <c r="C98" i="6"/>
  <c r="D98" i="6"/>
  <c r="E98" i="6"/>
  <c r="C99" i="6"/>
  <c r="D99" i="6"/>
  <c r="E99" i="6"/>
  <c r="C100" i="6"/>
  <c r="D100" i="6"/>
  <c r="E100" i="6"/>
  <c r="C101" i="6"/>
  <c r="D101" i="6"/>
  <c r="E101" i="6"/>
  <c r="C102" i="6"/>
  <c r="D102" i="6"/>
  <c r="E102" i="6"/>
  <c r="C103" i="6"/>
  <c r="D103" i="6"/>
  <c r="E103" i="6"/>
  <c r="C104" i="6"/>
  <c r="D104" i="6"/>
  <c r="E104" i="6"/>
  <c r="C105" i="6"/>
  <c r="D105" i="6"/>
  <c r="E105" i="6"/>
  <c r="C106" i="6"/>
  <c r="D106" i="6"/>
  <c r="E106" i="6"/>
  <c r="C107" i="6"/>
  <c r="D107" i="6"/>
  <c r="E107" i="6"/>
  <c r="C108" i="6"/>
  <c r="D108" i="6"/>
  <c r="E108" i="6"/>
  <c r="C109" i="6"/>
  <c r="D109" i="6"/>
  <c r="E109" i="6"/>
  <c r="C110" i="6"/>
  <c r="D110" i="6"/>
  <c r="E110" i="6"/>
  <c r="C111" i="6"/>
  <c r="D111" i="6"/>
  <c r="E111" i="6"/>
  <c r="C112" i="6"/>
  <c r="D112" i="6"/>
  <c r="E112" i="6"/>
  <c r="C113" i="6"/>
  <c r="D113" i="6"/>
  <c r="E113" i="6"/>
  <c r="C114" i="6"/>
  <c r="D114" i="6"/>
  <c r="E114" i="6"/>
  <c r="C115" i="6"/>
  <c r="D115" i="6"/>
  <c r="E115" i="6"/>
  <c r="C116" i="6"/>
  <c r="D116" i="6"/>
  <c r="E116" i="6"/>
  <c r="C117" i="6"/>
  <c r="D117" i="6"/>
  <c r="E117" i="6"/>
  <c r="C118" i="6"/>
  <c r="D118" i="6"/>
  <c r="E118" i="6"/>
  <c r="C119" i="6"/>
  <c r="D119" i="6"/>
  <c r="E119" i="6"/>
  <c r="C120" i="6"/>
  <c r="D120" i="6"/>
  <c r="E120" i="6"/>
  <c r="C122" i="6"/>
  <c r="D122" i="6"/>
  <c r="E122" i="6"/>
  <c r="C17" i="5"/>
  <c r="D17" i="5"/>
  <c r="E17" i="5"/>
  <c r="C18" i="5"/>
  <c r="D18" i="5"/>
  <c r="E18" i="5"/>
  <c r="C12" i="5"/>
  <c r="D12" i="5"/>
  <c r="E12" i="5"/>
  <c r="C5" i="5"/>
  <c r="D5" i="5"/>
  <c r="E5" i="5"/>
  <c r="C19" i="5"/>
  <c r="D19" i="5"/>
  <c r="E19" i="5"/>
  <c r="C20" i="5"/>
  <c r="D20" i="5"/>
  <c r="E20" i="5"/>
  <c r="C13" i="5"/>
  <c r="D13" i="5"/>
  <c r="E13" i="5"/>
  <c r="C21" i="5"/>
  <c r="D21" i="5"/>
  <c r="E21" i="5"/>
  <c r="C24" i="5"/>
  <c r="D24" i="5"/>
  <c r="E24" i="5"/>
  <c r="C7" i="5"/>
  <c r="D7" i="5"/>
  <c r="E7" i="5"/>
  <c r="C25" i="5"/>
  <c r="D25" i="5"/>
  <c r="E25" i="5"/>
  <c r="C26" i="5"/>
  <c r="D26" i="5"/>
  <c r="E26" i="5"/>
  <c r="C27" i="5"/>
  <c r="D27" i="5"/>
  <c r="E27" i="5"/>
  <c r="C28" i="5"/>
  <c r="D28" i="5"/>
  <c r="E28" i="5"/>
  <c r="C29" i="5"/>
  <c r="D29" i="5"/>
  <c r="E29" i="5"/>
  <c r="C30" i="5"/>
  <c r="D30" i="5"/>
  <c r="E30" i="5"/>
  <c r="C23" i="5"/>
  <c r="D23" i="5"/>
  <c r="E23" i="5"/>
  <c r="C33" i="5"/>
  <c r="D33" i="5"/>
  <c r="E33" i="5"/>
  <c r="C22" i="5"/>
  <c r="D22" i="5"/>
  <c r="E22" i="5"/>
  <c r="C35" i="5"/>
  <c r="D35" i="5"/>
  <c r="E35" i="5"/>
  <c r="C36" i="5"/>
  <c r="D36" i="5"/>
  <c r="E36" i="5"/>
  <c r="C37" i="5"/>
  <c r="D37" i="5"/>
  <c r="E37" i="5"/>
  <c r="C38" i="5"/>
  <c r="D38" i="5"/>
  <c r="E38" i="5"/>
  <c r="C39" i="5"/>
  <c r="D39" i="5"/>
  <c r="E39" i="5"/>
  <c r="C40" i="5"/>
  <c r="D40" i="5"/>
  <c r="E40" i="5"/>
  <c r="C41" i="5"/>
  <c r="D41" i="5"/>
  <c r="E41" i="5"/>
  <c r="C42" i="5"/>
  <c r="D42" i="5"/>
  <c r="E42" i="5"/>
  <c r="C43" i="5"/>
  <c r="D43" i="5"/>
  <c r="E43" i="5"/>
  <c r="C44" i="5"/>
  <c r="D44" i="5"/>
  <c r="E44" i="5"/>
  <c r="C45" i="5"/>
  <c r="D45" i="5"/>
  <c r="E45" i="5"/>
  <c r="C46" i="5"/>
  <c r="D46" i="5"/>
  <c r="E46" i="5"/>
  <c r="C47" i="5"/>
  <c r="D47" i="5"/>
  <c r="E47" i="5"/>
  <c r="C48" i="5"/>
  <c r="D48" i="5"/>
  <c r="E48" i="5"/>
  <c r="C49" i="5"/>
  <c r="D49" i="5"/>
  <c r="E49" i="5"/>
  <c r="C50" i="5"/>
  <c r="D50" i="5"/>
  <c r="E50" i="5"/>
  <c r="C51" i="5"/>
  <c r="D51" i="5"/>
  <c r="E51" i="5"/>
  <c r="C52" i="5"/>
  <c r="D52" i="5"/>
  <c r="E52" i="5"/>
  <c r="C53" i="5"/>
  <c r="D53" i="5"/>
  <c r="E53" i="5"/>
  <c r="C54" i="5"/>
  <c r="D54" i="5"/>
  <c r="E54" i="5"/>
  <c r="C55" i="5"/>
  <c r="D55" i="5"/>
  <c r="E55" i="5"/>
  <c r="C56" i="5"/>
  <c r="D56" i="5"/>
  <c r="E56" i="5"/>
  <c r="C57" i="5"/>
  <c r="D57" i="5"/>
  <c r="E57" i="5"/>
  <c r="C58" i="5"/>
  <c r="D58" i="5"/>
  <c r="E58" i="5"/>
  <c r="C59" i="5"/>
  <c r="D59" i="5"/>
  <c r="E59" i="5"/>
  <c r="C60" i="5"/>
  <c r="D60" i="5"/>
  <c r="E60" i="5"/>
  <c r="C61" i="5"/>
  <c r="D61" i="5"/>
  <c r="E61" i="5"/>
  <c r="C62" i="5"/>
  <c r="D62" i="5"/>
  <c r="E62" i="5"/>
  <c r="C63" i="5"/>
  <c r="D63" i="5"/>
  <c r="E63" i="5"/>
  <c r="C64" i="5"/>
  <c r="D64" i="5"/>
  <c r="E64" i="5"/>
  <c r="C65" i="5"/>
  <c r="D65" i="5"/>
  <c r="E65" i="5"/>
  <c r="C66" i="5"/>
  <c r="D66" i="5"/>
  <c r="E66" i="5"/>
  <c r="C67" i="5"/>
  <c r="D67" i="5"/>
  <c r="E67" i="5"/>
  <c r="C68" i="5"/>
  <c r="D68" i="5"/>
  <c r="E68" i="5"/>
  <c r="C69" i="5"/>
  <c r="D69" i="5"/>
  <c r="E69" i="5"/>
  <c r="C70" i="5"/>
  <c r="D70" i="5"/>
  <c r="E70" i="5"/>
  <c r="C71" i="5"/>
  <c r="D71" i="5"/>
  <c r="E71" i="5"/>
  <c r="C72" i="5"/>
  <c r="D72" i="5"/>
  <c r="E72" i="5"/>
  <c r="C73" i="5"/>
  <c r="D73" i="5"/>
  <c r="E73" i="5"/>
  <c r="C74" i="5"/>
  <c r="D74" i="5"/>
  <c r="E74" i="5"/>
  <c r="C75" i="5"/>
  <c r="D75" i="5"/>
  <c r="E75" i="5"/>
  <c r="C76" i="5"/>
  <c r="D76" i="5"/>
  <c r="E76" i="5"/>
  <c r="C77" i="5"/>
  <c r="D77" i="5"/>
  <c r="E77" i="5"/>
  <c r="C78" i="5"/>
  <c r="D78" i="5"/>
  <c r="E78" i="5"/>
  <c r="C79" i="5"/>
  <c r="D79" i="5"/>
  <c r="E79" i="5"/>
  <c r="C80" i="5"/>
  <c r="D80" i="5"/>
  <c r="E80" i="5"/>
  <c r="C81" i="5"/>
  <c r="D81" i="5"/>
  <c r="E81" i="5"/>
  <c r="C82" i="5"/>
  <c r="D82" i="5"/>
  <c r="E82" i="5"/>
  <c r="C83" i="5"/>
  <c r="D83" i="5"/>
  <c r="E83" i="5"/>
  <c r="C84" i="5"/>
  <c r="D84" i="5"/>
  <c r="E84" i="5"/>
  <c r="C85" i="5"/>
  <c r="D85" i="5"/>
  <c r="E85" i="5"/>
  <c r="C86" i="5"/>
  <c r="D86" i="5"/>
  <c r="E86" i="5"/>
  <c r="C87" i="5"/>
  <c r="D87" i="5"/>
  <c r="E87" i="5"/>
  <c r="C32" i="5"/>
  <c r="D32" i="5"/>
  <c r="E32" i="5"/>
  <c r="C88" i="5"/>
  <c r="D88" i="5"/>
  <c r="E88" i="5"/>
  <c r="C89" i="5"/>
  <c r="D89" i="5"/>
  <c r="E89" i="5"/>
  <c r="C90" i="5"/>
  <c r="D90" i="5"/>
  <c r="E90" i="5"/>
  <c r="C91" i="5"/>
  <c r="D91" i="5"/>
  <c r="E91" i="5"/>
  <c r="C92" i="5"/>
  <c r="D92" i="5"/>
  <c r="E92" i="5"/>
  <c r="C93" i="5"/>
  <c r="D93" i="5"/>
  <c r="E93" i="5"/>
  <c r="C94" i="5"/>
  <c r="D94" i="5"/>
  <c r="E94" i="5"/>
  <c r="C95" i="5"/>
  <c r="D95" i="5"/>
  <c r="E95" i="5"/>
  <c r="C96" i="5"/>
  <c r="D96" i="5"/>
  <c r="E96" i="5"/>
  <c r="C97" i="5"/>
  <c r="D97" i="5"/>
  <c r="E97" i="5"/>
  <c r="C98" i="5"/>
  <c r="D98" i="5"/>
  <c r="E98" i="5"/>
  <c r="C99" i="5"/>
  <c r="D99" i="5"/>
  <c r="E99" i="5"/>
  <c r="C100" i="5"/>
  <c r="D100" i="5"/>
  <c r="E100" i="5"/>
  <c r="C101" i="5"/>
  <c r="D101" i="5"/>
  <c r="E101" i="5"/>
  <c r="C102" i="5"/>
  <c r="D102" i="5"/>
  <c r="E102" i="5"/>
  <c r="C103" i="5"/>
  <c r="D103" i="5"/>
  <c r="E103" i="5"/>
  <c r="C104" i="5"/>
  <c r="D104" i="5"/>
  <c r="E104" i="5"/>
  <c r="C105" i="5"/>
  <c r="D105" i="5"/>
  <c r="E105" i="5"/>
  <c r="C106" i="5"/>
  <c r="D106" i="5"/>
  <c r="E106" i="5"/>
  <c r="C107" i="5"/>
  <c r="D107" i="5"/>
  <c r="E107" i="5"/>
  <c r="C108" i="5"/>
  <c r="D108" i="5"/>
  <c r="E108" i="5"/>
  <c r="C109" i="5"/>
  <c r="D109" i="5"/>
  <c r="E109" i="5"/>
  <c r="C110" i="5"/>
  <c r="D110" i="5"/>
  <c r="E110" i="5"/>
  <c r="C111" i="5"/>
  <c r="D111" i="5"/>
  <c r="E111" i="5"/>
  <c r="C112" i="5"/>
  <c r="D112" i="5"/>
  <c r="E112" i="5"/>
  <c r="C113" i="5"/>
  <c r="D113" i="5"/>
  <c r="E113" i="5"/>
  <c r="C114" i="5"/>
  <c r="D114" i="5"/>
  <c r="E114" i="5"/>
  <c r="C115" i="5"/>
  <c r="D115" i="5"/>
  <c r="E115" i="5"/>
  <c r="C116" i="5"/>
  <c r="D116" i="5"/>
  <c r="E116" i="5"/>
  <c r="C117" i="5"/>
  <c r="D117" i="5"/>
  <c r="E117" i="5"/>
  <c r="C118" i="5"/>
  <c r="D118" i="5"/>
  <c r="E118" i="5"/>
  <c r="C119" i="5"/>
  <c r="D119" i="5"/>
  <c r="E119" i="5"/>
  <c r="C120" i="5"/>
  <c r="D120" i="5"/>
  <c r="E120" i="5"/>
  <c r="C121" i="5"/>
  <c r="D121" i="5"/>
  <c r="E121" i="5"/>
  <c r="C34" i="5"/>
  <c r="D34" i="5"/>
  <c r="E34" i="5"/>
  <c r="C122" i="5"/>
  <c r="D122" i="5"/>
  <c r="C31" i="5"/>
  <c r="D31" i="5"/>
  <c r="E31" i="5"/>
  <c r="C8" i="4"/>
  <c r="D8" i="4"/>
  <c r="E8" i="4"/>
  <c r="C16" i="4"/>
  <c r="D16" i="4"/>
  <c r="E16" i="4"/>
  <c r="C71" i="4"/>
  <c r="D71" i="4"/>
  <c r="E71" i="4"/>
  <c r="C61" i="4"/>
  <c r="D61" i="4"/>
  <c r="E61" i="4"/>
  <c r="C21" i="4"/>
  <c r="D21" i="4"/>
  <c r="E21" i="4"/>
  <c r="C111" i="4"/>
  <c r="D111" i="4"/>
  <c r="E111" i="4"/>
  <c r="C39" i="4"/>
  <c r="D39" i="4"/>
  <c r="E39" i="4"/>
  <c r="C75" i="4"/>
  <c r="D75" i="4"/>
  <c r="E75" i="4"/>
  <c r="C78" i="4"/>
  <c r="D78" i="4"/>
  <c r="E78" i="4"/>
  <c r="C99" i="4"/>
  <c r="D99" i="4"/>
  <c r="E99" i="4"/>
  <c r="C86" i="4"/>
  <c r="D86" i="4"/>
  <c r="E86" i="4"/>
  <c r="C88" i="4"/>
  <c r="D88" i="4"/>
  <c r="E88" i="4"/>
  <c r="C122" i="4"/>
  <c r="D122" i="4"/>
  <c r="E122" i="4"/>
  <c r="C123" i="4"/>
  <c r="D123" i="4"/>
  <c r="E123" i="4"/>
  <c r="C124" i="4"/>
  <c r="D124" i="4"/>
  <c r="E124" i="4"/>
  <c r="C125" i="4"/>
  <c r="D125" i="4"/>
  <c r="E125" i="4"/>
  <c r="I86" i="4"/>
  <c r="W3" i="2" s="1"/>
  <c r="I88" i="4"/>
  <c r="W121" i="2" s="1"/>
  <c r="I122" i="4"/>
  <c r="W104" i="2" s="1"/>
  <c r="I123" i="4"/>
  <c r="W122" i="2" s="1"/>
  <c r="I124" i="4"/>
  <c r="I125" i="4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26" i="3"/>
  <c r="C13" i="3"/>
  <c r="C123" i="3"/>
  <c r="C124" i="3"/>
  <c r="C125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26" i="3"/>
  <c r="D13" i="3"/>
  <c r="D123" i="3"/>
  <c r="D124" i="3"/>
  <c r="D125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26" i="3"/>
  <c r="E13" i="3"/>
  <c r="E123" i="3"/>
  <c r="E124" i="3"/>
  <c r="E125" i="3"/>
  <c r="I122" i="3"/>
  <c r="V3" i="2" s="1"/>
  <c r="I26" i="3"/>
  <c r="V121" i="2" s="1"/>
  <c r="I13" i="3"/>
  <c r="V104" i="2" s="1"/>
  <c r="I123" i="3"/>
  <c r="V122" i="2" s="1"/>
  <c r="I124" i="3"/>
  <c r="V71" i="2" s="1"/>
  <c r="I125" i="3"/>
  <c r="C119" i="11"/>
  <c r="D119" i="11"/>
  <c r="E119" i="11"/>
  <c r="I121" i="8"/>
  <c r="AB121" i="2" s="1"/>
  <c r="I122" i="8"/>
  <c r="AB104" i="2" s="1"/>
  <c r="I26" i="8"/>
  <c r="AB122" i="2" s="1"/>
  <c r="I123" i="8"/>
  <c r="AB71" i="2" s="1"/>
  <c r="AC122" i="2"/>
  <c r="I120" i="15"/>
  <c r="AI121" i="2" s="1"/>
  <c r="I121" i="15"/>
  <c r="AI104" i="2" s="1"/>
  <c r="I122" i="15"/>
  <c r="AI122" i="2" s="1"/>
  <c r="I123" i="15"/>
  <c r="AI71" i="2" s="1"/>
  <c r="I121" i="14"/>
  <c r="AH121" i="2" s="1"/>
  <c r="I104" i="14"/>
  <c r="AH104" i="2" s="1"/>
  <c r="I122" i="14"/>
  <c r="AH122" i="2" s="1"/>
  <c r="I74" i="14"/>
  <c r="AH71" i="2" s="1"/>
  <c r="I124" i="14"/>
  <c r="I125" i="14"/>
  <c r="I120" i="13"/>
  <c r="AG121" i="2" s="1"/>
  <c r="I121" i="13"/>
  <c r="AG104" i="2" s="1"/>
  <c r="I122" i="13"/>
  <c r="AG122" i="2" s="1"/>
  <c r="I120" i="12"/>
  <c r="AF121" i="2" s="1"/>
  <c r="I121" i="12"/>
  <c r="AF104" i="2" s="1"/>
  <c r="I122" i="12"/>
  <c r="AF122" i="2" s="1"/>
  <c r="I119" i="11"/>
  <c r="AD3" i="2" s="1"/>
  <c r="I120" i="11"/>
  <c r="AD121" i="2" s="1"/>
  <c r="I121" i="11"/>
  <c r="AD104" i="2" s="1"/>
  <c r="I122" i="11"/>
  <c r="AD122" i="2" s="1"/>
  <c r="I123" i="11"/>
  <c r="AD71" i="2" s="1"/>
  <c r="I121" i="10"/>
  <c r="AE121" i="2" s="1"/>
  <c r="I4" i="10"/>
  <c r="AE104" i="2" s="1"/>
  <c r="I122" i="10"/>
  <c r="AE122" i="2" s="1"/>
  <c r="I123" i="10"/>
  <c r="AE71" i="2" s="1"/>
  <c r="E19" i="7"/>
  <c r="D19" i="7"/>
  <c r="C19" i="7"/>
  <c r="I46" i="4"/>
  <c r="I44" i="4"/>
  <c r="W117" i="2" s="1"/>
  <c r="I47" i="4"/>
  <c r="W4" i="2" s="1"/>
  <c r="I27" i="4"/>
  <c r="W40" i="2" s="1"/>
  <c r="I78" i="4"/>
  <c r="I5" i="4"/>
  <c r="W120" i="2" s="1"/>
  <c r="I55" i="4"/>
  <c r="W95" i="2" s="1"/>
  <c r="I73" i="4"/>
  <c r="W118" i="2" s="1"/>
  <c r="I116" i="4"/>
  <c r="E9" i="16"/>
  <c r="D9" i="16"/>
  <c r="C9" i="16"/>
  <c r="I42" i="16"/>
  <c r="Z4" i="2" s="1"/>
  <c r="I89" i="16"/>
  <c r="Z40" i="2" s="1"/>
  <c r="I117" i="16"/>
  <c r="I9" i="16"/>
  <c r="Z95" i="2" s="1"/>
  <c r="I10" i="16"/>
  <c r="Z3" i="2" s="1"/>
  <c r="I78" i="16"/>
  <c r="Z117" i="2" s="1"/>
  <c r="I109" i="16"/>
  <c r="Z118" i="2" s="1"/>
  <c r="I79" i="16"/>
  <c r="Z119" i="2" s="1"/>
  <c r="I12" i="16"/>
  <c r="I18" i="16"/>
  <c r="Z68" i="2" s="1"/>
  <c r="I24" i="16"/>
  <c r="Z76" i="2" s="1"/>
  <c r="I36" i="15"/>
  <c r="AI4" i="2" s="1"/>
  <c r="I88" i="15"/>
  <c r="AI40" i="2" s="1"/>
  <c r="I117" i="15"/>
  <c r="I4" i="15"/>
  <c r="AI95" i="2" s="1"/>
  <c r="I5" i="15"/>
  <c r="AI3" i="2" s="1"/>
  <c r="I3" i="15"/>
  <c r="AI120" i="2" s="1"/>
  <c r="E5" i="15"/>
  <c r="D5" i="15"/>
  <c r="C5" i="15"/>
  <c r="E4" i="15"/>
  <c r="D4" i="15"/>
  <c r="C4" i="15"/>
  <c r="I11" i="14"/>
  <c r="AH4" i="2" s="1"/>
  <c r="I44" i="14"/>
  <c r="AH40" i="2" s="1"/>
  <c r="I123" i="14"/>
  <c r="I96" i="14"/>
  <c r="AH95" i="2" s="1"/>
  <c r="I10" i="14"/>
  <c r="AH3" i="2" s="1"/>
  <c r="I120" i="14"/>
  <c r="AH120" i="2" s="1"/>
  <c r="I116" i="14"/>
  <c r="E10" i="14"/>
  <c r="D10" i="14"/>
  <c r="C10" i="14"/>
  <c r="E96" i="14"/>
  <c r="D96" i="14"/>
  <c r="C96" i="14"/>
  <c r="I39" i="12"/>
  <c r="AF4" i="2" s="1"/>
  <c r="I89" i="12"/>
  <c r="AF40" i="2" s="1"/>
  <c r="I117" i="12"/>
  <c r="I7" i="12"/>
  <c r="AF95" i="2" s="1"/>
  <c r="I10" i="12"/>
  <c r="AF3" i="2" s="1"/>
  <c r="I11" i="12"/>
  <c r="AF120" i="2" s="1"/>
  <c r="I16" i="12"/>
  <c r="E10" i="12"/>
  <c r="D10" i="12"/>
  <c r="C10" i="12"/>
  <c r="E7" i="12"/>
  <c r="D7" i="12"/>
  <c r="C7" i="12"/>
  <c r="E118" i="11"/>
  <c r="D118" i="11"/>
  <c r="C118" i="11"/>
  <c r="E117" i="11"/>
  <c r="D117" i="11"/>
  <c r="C117" i="11"/>
  <c r="E116" i="11"/>
  <c r="D116" i="11"/>
  <c r="C116" i="11"/>
  <c r="E39" i="11"/>
  <c r="D39" i="11"/>
  <c r="C39" i="11"/>
  <c r="E3" i="11"/>
  <c r="D3" i="11"/>
  <c r="C3" i="11"/>
  <c r="I3" i="11"/>
  <c r="AD4" i="2" s="1"/>
  <c r="I39" i="11"/>
  <c r="AD40" i="2" s="1"/>
  <c r="I116" i="11"/>
  <c r="I117" i="11"/>
  <c r="AD120" i="2" s="1"/>
  <c r="I118" i="11"/>
  <c r="AD95" i="2" s="1"/>
  <c r="I113" i="11"/>
  <c r="E10" i="10"/>
  <c r="D10" i="10"/>
  <c r="C10" i="10"/>
  <c r="I42" i="10"/>
  <c r="AE4" i="2" s="1"/>
  <c r="I91" i="10"/>
  <c r="AE40" i="2" s="1"/>
  <c r="I119" i="10"/>
  <c r="I10" i="10"/>
  <c r="AE95" i="2" s="1"/>
  <c r="I11" i="10"/>
  <c r="AE3" i="2" s="1"/>
  <c r="I12" i="10"/>
  <c r="AE120" i="2" s="1"/>
  <c r="I64" i="10"/>
  <c r="E119" i="9"/>
  <c r="D119" i="9"/>
  <c r="C119" i="9"/>
  <c r="E118" i="9"/>
  <c r="D118" i="9"/>
  <c r="C118" i="9"/>
  <c r="E117" i="9"/>
  <c r="D117" i="9"/>
  <c r="C117" i="9"/>
  <c r="E116" i="9"/>
  <c r="D116" i="9"/>
  <c r="C116" i="9"/>
  <c r="E44" i="9"/>
  <c r="D44" i="9"/>
  <c r="C44" i="9"/>
  <c r="E10" i="9"/>
  <c r="D10" i="9"/>
  <c r="C10" i="9"/>
  <c r="AC4" i="2"/>
  <c r="AC40" i="2"/>
  <c r="AC120" i="2"/>
  <c r="AC95" i="2"/>
  <c r="AC3" i="2"/>
  <c r="AC121" i="2"/>
  <c r="AC104" i="2"/>
  <c r="I46" i="7"/>
  <c r="AA4" i="2" s="1"/>
  <c r="I91" i="7"/>
  <c r="AA40" i="2" s="1"/>
  <c r="I117" i="7"/>
  <c r="I19" i="7"/>
  <c r="AA95" i="2" s="1"/>
  <c r="I20" i="7"/>
  <c r="AA3" i="2" s="1"/>
  <c r="E55" i="4"/>
  <c r="D55" i="4"/>
  <c r="C55" i="4"/>
  <c r="E5" i="4"/>
  <c r="D5" i="4"/>
  <c r="C5" i="4"/>
  <c r="E27" i="4"/>
  <c r="D27" i="4"/>
  <c r="C27" i="4"/>
  <c r="E47" i="4"/>
  <c r="D47" i="4"/>
  <c r="C47" i="4"/>
  <c r="I46" i="13"/>
  <c r="AG4" i="2" s="1"/>
  <c r="I92" i="13"/>
  <c r="AG40" i="2" s="1"/>
  <c r="I118" i="13"/>
  <c r="I18" i="13"/>
  <c r="AG95" i="2" s="1"/>
  <c r="I19" i="13"/>
  <c r="AG3" i="2" s="1"/>
  <c r="I11" i="13"/>
  <c r="AG120" i="2" s="1"/>
  <c r="E11" i="13"/>
  <c r="D11" i="13"/>
  <c r="C11" i="13"/>
  <c r="E19" i="13"/>
  <c r="D19" i="13"/>
  <c r="C19" i="13"/>
  <c r="E18" i="13"/>
  <c r="D18" i="13"/>
  <c r="C18" i="13"/>
  <c r="I58" i="8"/>
  <c r="AB4" i="2" s="1"/>
  <c r="I97" i="8"/>
  <c r="AB40" i="2" s="1"/>
  <c r="I118" i="8"/>
  <c r="I120" i="8"/>
  <c r="I23" i="8"/>
  <c r="AB95" i="2" s="1"/>
  <c r="I35" i="8"/>
  <c r="AB3" i="2" s="1"/>
  <c r="I36" i="8"/>
  <c r="AB120" i="2" s="1"/>
  <c r="E23" i="8"/>
  <c r="D23" i="8"/>
  <c r="C23" i="8"/>
  <c r="I41" i="6"/>
  <c r="Y4" i="2" s="1"/>
  <c r="I91" i="6"/>
  <c r="Y40" i="2" s="1"/>
  <c r="I118" i="6"/>
  <c r="I10" i="6"/>
  <c r="Y120" i="2" s="1"/>
  <c r="I11" i="6"/>
  <c r="Y95" i="2" s="1"/>
  <c r="I12" i="6"/>
  <c r="Y3" i="2" s="1"/>
  <c r="E11" i="6"/>
  <c r="D11" i="6"/>
  <c r="C11" i="6"/>
  <c r="E10" i="6"/>
  <c r="D10" i="6"/>
  <c r="C10" i="6"/>
  <c r="I57" i="3"/>
  <c r="V4" i="2" s="1"/>
  <c r="I94" i="3"/>
  <c r="V40" i="2" s="1"/>
  <c r="I119" i="3"/>
  <c r="I29" i="3"/>
  <c r="V120" i="2" s="1"/>
  <c r="I30" i="3"/>
  <c r="V95" i="2" s="1"/>
  <c r="I7" i="5"/>
  <c r="X4" i="2" s="1"/>
  <c r="I97" i="5"/>
  <c r="X40" i="2" s="1"/>
  <c r="I119" i="5"/>
  <c r="I24" i="5"/>
  <c r="X120" i="2" s="1"/>
  <c r="I37" i="5"/>
  <c r="X95" i="2" s="1"/>
  <c r="I22" i="5"/>
  <c r="X3" i="2" s="1"/>
  <c r="E57" i="3"/>
  <c r="E30" i="3"/>
  <c r="E29" i="3"/>
  <c r="E94" i="3"/>
  <c r="D30" i="3"/>
  <c r="D29" i="3"/>
  <c r="D94" i="3"/>
  <c r="D57" i="3"/>
  <c r="C30" i="3"/>
  <c r="C29" i="3"/>
  <c r="C94" i="3"/>
  <c r="C57" i="3"/>
  <c r="I118" i="4"/>
  <c r="W76" i="2" s="1"/>
  <c r="I25" i="6"/>
  <c r="Y76" i="2" s="1"/>
  <c r="I33" i="7"/>
  <c r="AA76" i="2" s="1"/>
  <c r="I29" i="8"/>
  <c r="AB76" i="2" s="1"/>
  <c r="AC76" i="2"/>
  <c r="I25" i="10"/>
  <c r="AE76" i="2" s="1"/>
  <c r="I74" i="11"/>
  <c r="AD76" i="2" s="1"/>
  <c r="I23" i="12"/>
  <c r="AF76" i="2" s="1"/>
  <c r="I31" i="13"/>
  <c r="AG76" i="2" s="1"/>
  <c r="I18" i="15"/>
  <c r="AI76" i="2" s="1"/>
  <c r="I43" i="3"/>
  <c r="V76" i="2" s="1"/>
  <c r="I37" i="3"/>
  <c r="V68" i="2" s="1"/>
  <c r="I112" i="4"/>
  <c r="W68" i="2" s="1"/>
  <c r="I28" i="7"/>
  <c r="AA68" i="2" s="1"/>
  <c r="I9" i="8"/>
  <c r="AB68" i="2" s="1"/>
  <c r="AC68" i="2"/>
  <c r="I19" i="10"/>
  <c r="AE68" i="2" s="1"/>
  <c r="I17" i="12"/>
  <c r="AF68" i="2" s="1"/>
  <c r="I25" i="13"/>
  <c r="AG68" i="2" s="1"/>
  <c r="I12" i="15"/>
  <c r="AI68" i="2" s="1"/>
  <c r="I69" i="3"/>
  <c r="F122" i="4" l="1"/>
  <c r="F13" i="3"/>
  <c r="F122" i="6"/>
  <c r="F122" i="5"/>
  <c r="F121" i="7"/>
  <c r="F121" i="16"/>
  <c r="F121" i="9"/>
  <c r="F122" i="8"/>
  <c r="F121" i="11"/>
  <c r="F4" i="10"/>
  <c r="F121" i="13"/>
  <c r="F121" i="12"/>
  <c r="F121" i="15"/>
  <c r="F104" i="14"/>
  <c r="I122" i="2"/>
  <c r="H122" i="2" s="1"/>
  <c r="I104" i="2"/>
  <c r="H104" i="2" s="1"/>
  <c r="I121" i="2"/>
  <c r="H121" i="2" s="1"/>
  <c r="I3" i="2"/>
  <c r="H3" i="2" s="1"/>
  <c r="I95" i="2"/>
  <c r="H95" i="2" s="1"/>
  <c r="I4" i="2"/>
  <c r="H4" i="2" s="1"/>
  <c r="I40" i="2"/>
  <c r="H40" i="2" s="1"/>
  <c r="I74" i="12"/>
  <c r="AF16" i="2" s="1"/>
  <c r="I77" i="13"/>
  <c r="AG16" i="2" s="1"/>
  <c r="I73" i="15"/>
  <c r="AI16" i="2" s="1"/>
  <c r="I76" i="10"/>
  <c r="AE16" i="2" s="1"/>
  <c r="I74" i="16"/>
  <c r="Z16" i="2" s="1"/>
  <c r="I76" i="6"/>
  <c r="Y16" i="2" s="1"/>
  <c r="I86" i="5"/>
  <c r="X16" i="2" s="1"/>
  <c r="C109" i="4"/>
  <c r="D109" i="4"/>
  <c r="E109" i="4"/>
  <c r="I109" i="4"/>
  <c r="W16" i="2" s="1"/>
  <c r="C82" i="3"/>
  <c r="D82" i="3"/>
  <c r="E82" i="3"/>
  <c r="I82" i="3"/>
  <c r="V16" i="2" s="1"/>
  <c r="K16" i="1"/>
  <c r="L16" i="1" s="1"/>
  <c r="J16" i="1" s="1"/>
  <c r="I90" i="4"/>
  <c r="W39" i="2" s="1"/>
  <c r="I41" i="4"/>
  <c r="W36" i="2" s="1"/>
  <c r="W51" i="2"/>
  <c r="C41" i="4"/>
  <c r="C116" i="4"/>
  <c r="D41" i="4"/>
  <c r="D116" i="4"/>
  <c r="E41" i="4"/>
  <c r="E116" i="4"/>
  <c r="E90" i="4"/>
  <c r="D90" i="4"/>
  <c r="C90" i="4"/>
  <c r="I110" i="5"/>
  <c r="X39" i="2" s="1"/>
  <c r="I60" i="5"/>
  <c r="X36" i="2" s="1"/>
  <c r="I38" i="5"/>
  <c r="X51" i="2" s="1"/>
  <c r="I109" i="3"/>
  <c r="V39" i="2" s="1"/>
  <c r="I60" i="3"/>
  <c r="V36" i="2" s="1"/>
  <c r="I31" i="3"/>
  <c r="V51" i="2" s="1"/>
  <c r="E60" i="3"/>
  <c r="E31" i="3"/>
  <c r="E109" i="3"/>
  <c r="D60" i="3"/>
  <c r="D31" i="3"/>
  <c r="D109" i="3"/>
  <c r="C60" i="3"/>
  <c r="C31" i="3"/>
  <c r="C109" i="3"/>
  <c r="I106" i="6"/>
  <c r="Y39" i="2" s="1"/>
  <c r="I46" i="6"/>
  <c r="Y36" i="2" s="1"/>
  <c r="I13" i="6"/>
  <c r="Y51" i="2" s="1"/>
  <c r="I77" i="15"/>
  <c r="AI117" i="2" s="1"/>
  <c r="I105" i="15"/>
  <c r="AI39" i="2" s="1"/>
  <c r="I41" i="15"/>
  <c r="AI36" i="2" s="1"/>
  <c r="I6" i="15"/>
  <c r="AI51" i="2" s="1"/>
  <c r="I78" i="15"/>
  <c r="AI119" i="2" s="1"/>
  <c r="I107" i="15"/>
  <c r="AI84" i="2" s="1"/>
  <c r="I117" i="14"/>
  <c r="AH117" i="2" s="1"/>
  <c r="I43" i="14"/>
  <c r="AH39" i="2" s="1"/>
  <c r="I41" i="14"/>
  <c r="AH36" i="2" s="1"/>
  <c r="I55" i="14"/>
  <c r="AH51" i="2" s="1"/>
  <c r="I23" i="14"/>
  <c r="AH16" i="2" s="1"/>
  <c r="I72" i="14"/>
  <c r="AH68" i="2" s="1"/>
  <c r="I79" i="14"/>
  <c r="AH76" i="2" s="1"/>
  <c r="I119" i="14"/>
  <c r="AH119" i="2" s="1"/>
  <c r="I87" i="14"/>
  <c r="AH84" i="2" s="1"/>
  <c r="I81" i="13"/>
  <c r="AG117" i="2" s="1"/>
  <c r="I107" i="13"/>
  <c r="AG39" i="2" s="1"/>
  <c r="I51" i="13"/>
  <c r="AG36" i="2" s="1"/>
  <c r="I20" i="13"/>
  <c r="AG51" i="2" s="1"/>
  <c r="I82" i="13"/>
  <c r="AG119" i="2" s="1"/>
  <c r="I110" i="13"/>
  <c r="AG84" i="2" s="1"/>
  <c r="I78" i="12"/>
  <c r="AF117" i="2" s="1"/>
  <c r="I105" i="12"/>
  <c r="AF39" i="2" s="1"/>
  <c r="I44" i="12"/>
  <c r="AF36" i="2" s="1"/>
  <c r="I12" i="12"/>
  <c r="AF51" i="2" s="1"/>
  <c r="I79" i="12"/>
  <c r="AF119" i="2" s="1"/>
  <c r="I108" i="12"/>
  <c r="AF84" i="2" s="1"/>
  <c r="C113" i="11"/>
  <c r="D113" i="11"/>
  <c r="E113" i="11"/>
  <c r="AD117" i="2"/>
  <c r="C38" i="11"/>
  <c r="D38" i="11"/>
  <c r="E38" i="11"/>
  <c r="I38" i="11"/>
  <c r="AD39" i="2" s="1"/>
  <c r="C35" i="11"/>
  <c r="D35" i="11"/>
  <c r="E35" i="11"/>
  <c r="I35" i="11"/>
  <c r="AD36" i="2" s="1"/>
  <c r="C50" i="11"/>
  <c r="D50" i="11"/>
  <c r="E50" i="11"/>
  <c r="I50" i="11"/>
  <c r="AD51" i="2" s="1"/>
  <c r="C15" i="11"/>
  <c r="D15" i="11"/>
  <c r="E15" i="11"/>
  <c r="I15" i="11"/>
  <c r="AD16" i="2" s="1"/>
  <c r="C67" i="11"/>
  <c r="D67" i="11"/>
  <c r="E67" i="11"/>
  <c r="I67" i="11"/>
  <c r="AD68" i="2" s="1"/>
  <c r="C115" i="11"/>
  <c r="D115" i="11"/>
  <c r="E115" i="11"/>
  <c r="I115" i="11"/>
  <c r="AD119" i="2" s="1"/>
  <c r="C82" i="11"/>
  <c r="D82" i="11"/>
  <c r="E82" i="11"/>
  <c r="I82" i="11"/>
  <c r="AD84" i="2" s="1"/>
  <c r="I80" i="10"/>
  <c r="AE117" i="2" s="1"/>
  <c r="I108" i="10"/>
  <c r="AE39" i="2" s="1"/>
  <c r="I46" i="10"/>
  <c r="AE36" i="2" s="1"/>
  <c r="I13" i="10"/>
  <c r="AE51" i="2" s="1"/>
  <c r="I81" i="10"/>
  <c r="AE119" i="2" s="1"/>
  <c r="I111" i="10"/>
  <c r="AE84" i="2" s="1"/>
  <c r="C113" i="9"/>
  <c r="D113" i="9"/>
  <c r="E113" i="9"/>
  <c r="AC117" i="2"/>
  <c r="C43" i="9"/>
  <c r="D43" i="9"/>
  <c r="E43" i="9"/>
  <c r="AC39" i="2"/>
  <c r="C40" i="9"/>
  <c r="D40" i="9"/>
  <c r="E40" i="9"/>
  <c r="AC36" i="2"/>
  <c r="C53" i="9"/>
  <c r="D53" i="9"/>
  <c r="E53" i="9"/>
  <c r="AC51" i="2"/>
  <c r="C21" i="9"/>
  <c r="D21" i="9"/>
  <c r="E21" i="9"/>
  <c r="AC16" i="2"/>
  <c r="C115" i="9"/>
  <c r="D115" i="9"/>
  <c r="E115" i="9"/>
  <c r="AC119" i="2"/>
  <c r="C84" i="9"/>
  <c r="D84" i="9"/>
  <c r="E84" i="9"/>
  <c r="AC84" i="2"/>
  <c r="I89" i="8"/>
  <c r="AB117" i="2" s="1"/>
  <c r="I61" i="8"/>
  <c r="AB36" i="2" s="1"/>
  <c r="I37" i="8"/>
  <c r="AB51" i="2" s="1"/>
  <c r="I86" i="8"/>
  <c r="AB16" i="2" s="1"/>
  <c r="I90" i="8"/>
  <c r="AB119" i="2" s="1"/>
  <c r="I111" i="8"/>
  <c r="AB84" i="2" s="1"/>
  <c r="I82" i="7"/>
  <c r="AA117" i="2" s="1"/>
  <c r="I51" i="7"/>
  <c r="AA36" i="2" s="1"/>
  <c r="I22" i="7"/>
  <c r="AA51" i="2" s="1"/>
  <c r="I78" i="7"/>
  <c r="AA16" i="2" s="1"/>
  <c r="C15" i="7"/>
  <c r="D15" i="7"/>
  <c r="E15" i="7"/>
  <c r="I15" i="7"/>
  <c r="AA119" i="2" s="1"/>
  <c r="I108" i="7"/>
  <c r="AA84" i="2" s="1"/>
  <c r="I106" i="16"/>
  <c r="Z39" i="2" s="1"/>
  <c r="I47" i="16"/>
  <c r="Z36" i="2" s="1"/>
  <c r="Z51" i="2"/>
  <c r="I108" i="16"/>
  <c r="Z84" i="2" s="1"/>
  <c r="I80" i="6"/>
  <c r="Y117" i="2" s="1"/>
  <c r="I17" i="6"/>
  <c r="I19" i="6"/>
  <c r="Y68" i="2" s="1"/>
  <c r="I81" i="6"/>
  <c r="Y119" i="2" s="1"/>
  <c r="I108" i="6"/>
  <c r="Y84" i="2" s="1"/>
  <c r="I89" i="5"/>
  <c r="X117" i="2" s="1"/>
  <c r="I43" i="5"/>
  <c r="X68" i="2" s="1"/>
  <c r="I13" i="5"/>
  <c r="X76" i="2" s="1"/>
  <c r="I90" i="5"/>
  <c r="X119" i="2" s="1"/>
  <c r="I113" i="5"/>
  <c r="X84" i="2" s="1"/>
  <c r="C73" i="4"/>
  <c r="D73" i="4"/>
  <c r="E73" i="4"/>
  <c r="C44" i="4"/>
  <c r="D44" i="4"/>
  <c r="E44" i="4"/>
  <c r="C10" i="4"/>
  <c r="D10" i="4"/>
  <c r="E10" i="4"/>
  <c r="I10" i="4"/>
  <c r="W119" i="2" s="1"/>
  <c r="C33" i="4"/>
  <c r="D33" i="4"/>
  <c r="E33" i="4"/>
  <c r="I33" i="4"/>
  <c r="W84" i="2" s="1"/>
  <c r="C25" i="3"/>
  <c r="D25" i="3"/>
  <c r="E25" i="3"/>
  <c r="I25" i="3"/>
  <c r="V117" i="2" s="1"/>
  <c r="C85" i="3"/>
  <c r="D85" i="3"/>
  <c r="E85" i="3"/>
  <c r="I85" i="3"/>
  <c r="V119" i="2" s="1"/>
  <c r="I112" i="3"/>
  <c r="V84" i="2" s="1"/>
  <c r="I20" i="14"/>
  <c r="AH13" i="2" s="1"/>
  <c r="I118" i="14"/>
  <c r="AH118" i="2" s="1"/>
  <c r="I75" i="13"/>
  <c r="AG46" i="2" s="1"/>
  <c r="I74" i="13"/>
  <c r="AG45" i="2" s="1"/>
  <c r="I80" i="13"/>
  <c r="AG8" i="2" s="1"/>
  <c r="I15" i="13"/>
  <c r="AG13" i="2" s="1"/>
  <c r="I111" i="13"/>
  <c r="AG118" i="2" s="1"/>
  <c r="I69" i="12"/>
  <c r="AF85" i="2" s="1"/>
  <c r="I71" i="12"/>
  <c r="AF46" i="2" s="1"/>
  <c r="I70" i="12"/>
  <c r="AF45" i="2" s="1"/>
  <c r="I77" i="12"/>
  <c r="AF8" i="2" s="1"/>
  <c r="I99" i="12"/>
  <c r="AF13" i="2" s="1"/>
  <c r="I109" i="12"/>
  <c r="AF118" i="2" s="1"/>
  <c r="C28" i="11"/>
  <c r="D28" i="11"/>
  <c r="E28" i="11"/>
  <c r="I28" i="11"/>
  <c r="AD29" i="2" s="1"/>
  <c r="C83" i="11"/>
  <c r="D83" i="11"/>
  <c r="E83" i="11"/>
  <c r="I83" i="11"/>
  <c r="AD85" i="2" s="1"/>
  <c r="C45" i="11"/>
  <c r="D45" i="11"/>
  <c r="E45" i="11"/>
  <c r="I45" i="11"/>
  <c r="AD46" i="2" s="1"/>
  <c r="C44" i="11"/>
  <c r="D44" i="11"/>
  <c r="E44" i="11"/>
  <c r="I44" i="11"/>
  <c r="AD45" i="2" s="1"/>
  <c r="C7" i="11"/>
  <c r="D7" i="11"/>
  <c r="E7" i="11"/>
  <c r="I7" i="11"/>
  <c r="AD8" i="2" s="1"/>
  <c r="C12" i="11"/>
  <c r="D12" i="11"/>
  <c r="E12" i="11"/>
  <c r="I12" i="11"/>
  <c r="AD13" i="2" s="1"/>
  <c r="C114" i="11"/>
  <c r="D114" i="11"/>
  <c r="E114" i="11"/>
  <c r="I114" i="11"/>
  <c r="AD118" i="2" s="1"/>
  <c r="I71" i="10"/>
  <c r="AE85" i="2" s="1"/>
  <c r="I73" i="10"/>
  <c r="AE46" i="2" s="1"/>
  <c r="I72" i="10"/>
  <c r="AE45" i="2" s="1"/>
  <c r="I79" i="10"/>
  <c r="AE8" i="2" s="1"/>
  <c r="I102" i="10"/>
  <c r="AE13" i="2" s="1"/>
  <c r="I112" i="10"/>
  <c r="AE118" i="2" s="1"/>
  <c r="C85" i="9"/>
  <c r="D85" i="9"/>
  <c r="E85" i="9"/>
  <c r="AC85" i="2"/>
  <c r="C3" i="9"/>
  <c r="D3" i="9"/>
  <c r="E3" i="9"/>
  <c r="AC46" i="2"/>
  <c r="C8" i="9"/>
  <c r="D8" i="9"/>
  <c r="E8" i="9"/>
  <c r="AC45" i="2"/>
  <c r="C14" i="9"/>
  <c r="D14" i="9"/>
  <c r="E14" i="9"/>
  <c r="AC8" i="2"/>
  <c r="C18" i="9"/>
  <c r="D18" i="9"/>
  <c r="E18" i="9"/>
  <c r="AC13" i="2"/>
  <c r="C114" i="9"/>
  <c r="D114" i="9"/>
  <c r="E114" i="9"/>
  <c r="AC118" i="2"/>
  <c r="I81" i="8"/>
  <c r="AB85" i="2" s="1"/>
  <c r="I83" i="8"/>
  <c r="AB46" i="2" s="1"/>
  <c r="I82" i="8"/>
  <c r="AB45" i="2" s="1"/>
  <c r="I88" i="8"/>
  <c r="AB8" i="2" s="1"/>
  <c r="I34" i="8"/>
  <c r="AB13" i="2" s="1"/>
  <c r="I112" i="8"/>
  <c r="AB118" i="2" s="1"/>
  <c r="I109" i="7"/>
  <c r="AA118" i="2" s="1"/>
  <c r="I77" i="16"/>
  <c r="Z8" i="2" s="1"/>
  <c r="I100" i="16"/>
  <c r="Z13" i="2" s="1"/>
  <c r="I67" i="6"/>
  <c r="Y29" i="2" s="1"/>
  <c r="I72" i="6"/>
  <c r="Y85" i="2" s="1"/>
  <c r="I74" i="6"/>
  <c r="Y46" i="2" s="1"/>
  <c r="I73" i="6"/>
  <c r="Y45" i="2" s="1"/>
  <c r="I79" i="6"/>
  <c r="Y8" i="2" s="1"/>
  <c r="I101" i="6"/>
  <c r="Y13" i="2" s="1"/>
  <c r="I109" i="6"/>
  <c r="Y118" i="2" s="1"/>
  <c r="I83" i="5"/>
  <c r="X46" i="2" s="1"/>
  <c r="I82" i="5"/>
  <c r="X45" i="2" s="1"/>
  <c r="I88" i="5"/>
  <c r="X8" i="2" s="1"/>
  <c r="I19" i="5"/>
  <c r="X13" i="2" s="1"/>
  <c r="I114" i="5"/>
  <c r="X118" i="2" s="1"/>
  <c r="C84" i="4"/>
  <c r="D84" i="4"/>
  <c r="E84" i="4"/>
  <c r="I84" i="4"/>
  <c r="W46" i="2" s="1"/>
  <c r="C85" i="4"/>
  <c r="D85" i="4"/>
  <c r="E85" i="4"/>
  <c r="I85" i="4"/>
  <c r="W45" i="2" s="1"/>
  <c r="C101" i="4"/>
  <c r="D101" i="4"/>
  <c r="E101" i="4"/>
  <c r="I101" i="4"/>
  <c r="W8" i="2" s="1"/>
  <c r="C106" i="4"/>
  <c r="D106" i="4"/>
  <c r="E106" i="4"/>
  <c r="I106" i="4"/>
  <c r="W13" i="2" s="1"/>
  <c r="C80" i="3"/>
  <c r="D80" i="3"/>
  <c r="E80" i="3"/>
  <c r="I80" i="3"/>
  <c r="V85" i="2" s="1"/>
  <c r="C8" i="3"/>
  <c r="D8" i="3"/>
  <c r="E8" i="3"/>
  <c r="I8" i="3"/>
  <c r="V46" i="2" s="1"/>
  <c r="C9" i="3"/>
  <c r="D9" i="3"/>
  <c r="E9" i="3"/>
  <c r="I9" i="3"/>
  <c r="V45" i="2" s="1"/>
  <c r="C21" i="3"/>
  <c r="D21" i="3"/>
  <c r="E21" i="3"/>
  <c r="I21" i="3"/>
  <c r="V8" i="2" s="1"/>
  <c r="C104" i="3"/>
  <c r="D104" i="3"/>
  <c r="E104" i="3"/>
  <c r="I104" i="3"/>
  <c r="V13" i="2" s="1"/>
  <c r="I113" i="3"/>
  <c r="V118" i="2" s="1"/>
  <c r="I69" i="15"/>
  <c r="AI45" i="2" s="1"/>
  <c r="I76" i="15"/>
  <c r="AI8" i="2" s="1"/>
  <c r="I99" i="15"/>
  <c r="AI13" i="2" s="1"/>
  <c r="I108" i="15"/>
  <c r="AI118" i="2" s="1"/>
  <c r="K160" i="1"/>
  <c r="L160" i="1" s="1"/>
  <c r="J160" i="1" s="1"/>
  <c r="K159" i="1"/>
  <c r="L159" i="1" s="1"/>
  <c r="J159" i="1" s="1"/>
  <c r="A123" i="3"/>
  <c r="A122" i="4"/>
  <c r="A121" i="16"/>
  <c r="AC86" i="2"/>
  <c r="AC31" i="2"/>
  <c r="AC114" i="2"/>
  <c r="AC29" i="2"/>
  <c r="A121" i="7"/>
  <c r="I58" i="15"/>
  <c r="AI31" i="2" s="1"/>
  <c r="I61" i="15"/>
  <c r="AI115" i="2" s="1"/>
  <c r="I11" i="15"/>
  <c r="AI114" i="2" s="1"/>
  <c r="I20" i="15"/>
  <c r="AI99" i="2" s="1"/>
  <c r="I63" i="15"/>
  <c r="AI29" i="2" s="1"/>
  <c r="I68" i="15"/>
  <c r="AI85" i="2" s="1"/>
  <c r="I70" i="15"/>
  <c r="AI46" i="2" s="1"/>
  <c r="I37" i="14"/>
  <c r="AH31" i="2" s="1"/>
  <c r="I115" i="14"/>
  <c r="AH115" i="2" s="1"/>
  <c r="I114" i="14"/>
  <c r="AH114" i="2" s="1"/>
  <c r="I99" i="14"/>
  <c r="AH99" i="2" s="1"/>
  <c r="I35" i="14"/>
  <c r="AH29" i="2" s="1"/>
  <c r="I88" i="14"/>
  <c r="AH85" i="2" s="1"/>
  <c r="I50" i="14"/>
  <c r="AH46" i="2" s="1"/>
  <c r="I49" i="14"/>
  <c r="AH45" i="2" s="1"/>
  <c r="I15" i="14"/>
  <c r="AH8" i="2" s="1"/>
  <c r="I64" i="13"/>
  <c r="AG31" i="2" s="1"/>
  <c r="I67" i="13"/>
  <c r="AG115" i="2" s="1"/>
  <c r="C10" i="13"/>
  <c r="D10" i="13"/>
  <c r="E10" i="13"/>
  <c r="I10" i="13"/>
  <c r="AG114" i="2" s="1"/>
  <c r="I33" i="13"/>
  <c r="AG99" i="2" s="1"/>
  <c r="I69" i="13"/>
  <c r="AG29" i="2" s="1"/>
  <c r="I73" i="13"/>
  <c r="AG85" i="2" s="1"/>
  <c r="I60" i="12"/>
  <c r="AF31" i="2" s="1"/>
  <c r="I63" i="12"/>
  <c r="AF115" i="2" s="1"/>
  <c r="AF114" i="2"/>
  <c r="I25" i="12"/>
  <c r="AF99" i="2" s="1"/>
  <c r="I65" i="12"/>
  <c r="AF29" i="2" s="1"/>
  <c r="E30" i="11"/>
  <c r="I30" i="11"/>
  <c r="AD31" i="2" s="1"/>
  <c r="E111" i="11"/>
  <c r="I111" i="11"/>
  <c r="AD115" i="2" s="1"/>
  <c r="C110" i="11"/>
  <c r="D110" i="11"/>
  <c r="E110" i="11"/>
  <c r="I110" i="11"/>
  <c r="AD114" i="2" s="1"/>
  <c r="C96" i="11"/>
  <c r="D96" i="11"/>
  <c r="E96" i="11"/>
  <c r="I96" i="11"/>
  <c r="AD99" i="2" s="1"/>
  <c r="C18" i="8"/>
  <c r="D18" i="8"/>
  <c r="E18" i="8"/>
  <c r="C28" i="8"/>
  <c r="D28" i="8"/>
  <c r="E28" i="8"/>
  <c r="C31" i="8"/>
  <c r="D31" i="8"/>
  <c r="E31" i="8"/>
  <c r="E73" i="3"/>
  <c r="I73" i="3"/>
  <c r="V31" i="2" s="1"/>
  <c r="E75" i="3"/>
  <c r="I75" i="3"/>
  <c r="V115" i="2" s="1"/>
  <c r="C36" i="3"/>
  <c r="D36" i="3"/>
  <c r="E36" i="3"/>
  <c r="I36" i="3"/>
  <c r="V114" i="2" s="1"/>
  <c r="C44" i="3"/>
  <c r="D44" i="3"/>
  <c r="E44" i="3"/>
  <c r="I44" i="3"/>
  <c r="V99" i="2" s="1"/>
  <c r="C77" i="3"/>
  <c r="D77" i="3"/>
  <c r="E77" i="3"/>
  <c r="I77" i="3"/>
  <c r="V29" i="2" s="1"/>
  <c r="E98" i="4"/>
  <c r="I98" i="4"/>
  <c r="W31" i="2" s="1"/>
  <c r="E17" i="4"/>
  <c r="I17" i="4"/>
  <c r="W115" i="2" s="1"/>
  <c r="C92" i="4"/>
  <c r="D92" i="4"/>
  <c r="E92" i="4"/>
  <c r="I92" i="4"/>
  <c r="W114" i="2" s="1"/>
  <c r="C74" i="4"/>
  <c r="D74" i="4"/>
  <c r="E74" i="4"/>
  <c r="I74" i="4"/>
  <c r="W99" i="2" s="1"/>
  <c r="C121" i="4"/>
  <c r="D121" i="4"/>
  <c r="E121" i="4"/>
  <c r="I121" i="4"/>
  <c r="W29" i="2" s="1"/>
  <c r="C57" i="4"/>
  <c r="D57" i="4"/>
  <c r="E57" i="4"/>
  <c r="I57" i="4"/>
  <c r="W85" i="2" s="1"/>
  <c r="I73" i="5"/>
  <c r="X31" i="2" s="1"/>
  <c r="E16" i="5"/>
  <c r="I16" i="5"/>
  <c r="X115" i="2" s="1"/>
  <c r="I21" i="5"/>
  <c r="X114" i="2" s="1"/>
  <c r="I46" i="5"/>
  <c r="X99" i="2" s="1"/>
  <c r="I76" i="5"/>
  <c r="X29" i="2" s="1"/>
  <c r="I81" i="5"/>
  <c r="X85" i="2" s="1"/>
  <c r="I63" i="6"/>
  <c r="Y31" i="2" s="1"/>
  <c r="I65" i="6"/>
  <c r="Y115" i="2" s="1"/>
  <c r="I18" i="6"/>
  <c r="Y114" i="2" s="1"/>
  <c r="I27" i="6"/>
  <c r="Y99" i="2" s="1"/>
  <c r="I62" i="16"/>
  <c r="Z31" i="2" s="1"/>
  <c r="I65" i="16"/>
  <c r="Z115" i="2" s="1"/>
  <c r="I17" i="16"/>
  <c r="Z114" i="2" s="1"/>
  <c r="I26" i="16"/>
  <c r="Z99" i="2" s="1"/>
  <c r="I67" i="16"/>
  <c r="Z29" i="2" s="1"/>
  <c r="I71" i="16"/>
  <c r="Z85" i="2" s="1"/>
  <c r="C6" i="16"/>
  <c r="D6" i="16"/>
  <c r="E6" i="16"/>
  <c r="I6" i="16"/>
  <c r="Z46" i="2" s="1"/>
  <c r="I72" i="16"/>
  <c r="Z45" i="2" s="1"/>
  <c r="I60" i="7"/>
  <c r="AA86" i="2" s="1"/>
  <c r="I68" i="7"/>
  <c r="AA31" i="2" s="1"/>
  <c r="I71" i="7"/>
  <c r="AA115" i="2" s="1"/>
  <c r="I27" i="7"/>
  <c r="AA114" i="2" s="1"/>
  <c r="I35" i="7"/>
  <c r="AA99" i="2" s="1"/>
  <c r="I14" i="7"/>
  <c r="AA29" i="2" s="1"/>
  <c r="I76" i="7"/>
  <c r="AA85" i="2" s="1"/>
  <c r="I12" i="7"/>
  <c r="AA46" i="2" s="1"/>
  <c r="I77" i="7"/>
  <c r="AA45" i="2" s="1"/>
  <c r="I81" i="7"/>
  <c r="AA8" i="2" s="1"/>
  <c r="I99" i="7"/>
  <c r="AA13" i="2" s="1"/>
  <c r="I67" i="8"/>
  <c r="AB86" i="2" s="1"/>
  <c r="I75" i="8"/>
  <c r="AB31" i="2" s="1"/>
  <c r="I77" i="8"/>
  <c r="AB115" i="2" s="1"/>
  <c r="I18" i="8"/>
  <c r="AB114" i="2" s="1"/>
  <c r="I28" i="8"/>
  <c r="AB99" i="2" s="1"/>
  <c r="I31" i="8"/>
  <c r="AB29" i="2" s="1"/>
  <c r="E36" i="9"/>
  <c r="E111" i="9"/>
  <c r="AC115" i="2"/>
  <c r="C7" i="9"/>
  <c r="D7" i="9"/>
  <c r="E7" i="9"/>
  <c r="C6" i="9"/>
  <c r="D6" i="9"/>
  <c r="E6" i="9"/>
  <c r="AC99" i="2"/>
  <c r="C34" i="9"/>
  <c r="D34" i="9"/>
  <c r="E34" i="9"/>
  <c r="I61" i="10"/>
  <c r="AE31" i="2" s="1"/>
  <c r="AE115" i="2"/>
  <c r="I18" i="10"/>
  <c r="AE114" i="2" s="1"/>
  <c r="I27" i="10"/>
  <c r="AE99" i="2" s="1"/>
  <c r="I66" i="10"/>
  <c r="AE29" i="2" s="1"/>
  <c r="K85" i="1"/>
  <c r="L85" i="1" s="1"/>
  <c r="J85" i="1" s="1"/>
  <c r="E86" i="2" s="1"/>
  <c r="J6" i="1"/>
  <c r="E6" i="2" s="1"/>
  <c r="J12" i="1"/>
  <c r="E12" i="2" s="1"/>
  <c r="J14" i="1"/>
  <c r="E14" i="2" s="1"/>
  <c r="J15" i="1"/>
  <c r="E15" i="2" s="1"/>
  <c r="J17" i="1"/>
  <c r="E17" i="2" s="1"/>
  <c r="J50" i="1"/>
  <c r="E50" i="2" s="1"/>
  <c r="J64" i="1"/>
  <c r="E64" i="2" s="1"/>
  <c r="J71" i="1"/>
  <c r="E72" i="2" s="1"/>
  <c r="J87" i="1"/>
  <c r="E88" i="2" s="1"/>
  <c r="J101" i="1"/>
  <c r="E102" i="2" s="1"/>
  <c r="J107" i="1"/>
  <c r="E109" i="2" s="1"/>
  <c r="E2" i="2"/>
  <c r="C109" i="11"/>
  <c r="D109" i="11"/>
  <c r="E109" i="11"/>
  <c r="C84" i="11"/>
  <c r="D84" i="11"/>
  <c r="E84" i="11"/>
  <c r="E112" i="11"/>
  <c r="D112" i="11"/>
  <c r="C112" i="11"/>
  <c r="C12" i="13"/>
  <c r="D12" i="13"/>
  <c r="E12" i="13"/>
  <c r="C110" i="9"/>
  <c r="D110" i="9"/>
  <c r="E110" i="9"/>
  <c r="C86" i="9"/>
  <c r="D86" i="9"/>
  <c r="E86" i="9"/>
  <c r="E112" i="9"/>
  <c r="D112" i="9"/>
  <c r="C112" i="9"/>
  <c r="I108" i="8"/>
  <c r="AB39" i="2" s="1"/>
  <c r="I105" i="7"/>
  <c r="AA39" i="2" s="1"/>
  <c r="I55" i="16"/>
  <c r="Z86" i="2" s="1"/>
  <c r="I55" i="6"/>
  <c r="Y86" i="2" s="1"/>
  <c r="E10" i="5"/>
  <c r="D10" i="5"/>
  <c r="C10" i="5"/>
  <c r="C54" i="4"/>
  <c r="D54" i="4"/>
  <c r="E54" i="4"/>
  <c r="C11" i="4"/>
  <c r="D11" i="4"/>
  <c r="E11" i="4"/>
  <c r="E46" i="4"/>
  <c r="D46" i="4"/>
  <c r="C46" i="4"/>
  <c r="I11" i="4"/>
  <c r="W86" i="2" s="1"/>
  <c r="E68" i="3"/>
  <c r="D68" i="3"/>
  <c r="C68" i="3"/>
  <c r="E88" i="3"/>
  <c r="D88" i="3"/>
  <c r="C88" i="3"/>
  <c r="I68" i="3"/>
  <c r="V86" i="2" s="1"/>
  <c r="I66" i="5"/>
  <c r="X86" i="2" s="1"/>
  <c r="I51" i="15"/>
  <c r="AI116" i="2" s="1"/>
  <c r="I82" i="15"/>
  <c r="AI113" i="2" s="1"/>
  <c r="I50" i="15"/>
  <c r="AI86" i="2" s="1"/>
  <c r="AH116" i="2"/>
  <c r="I113" i="14"/>
  <c r="AH113" i="2" s="1"/>
  <c r="I89" i="14"/>
  <c r="AH86" i="2" s="1"/>
  <c r="I58" i="13"/>
  <c r="AG116" i="2" s="1"/>
  <c r="I86" i="13"/>
  <c r="AG113" i="2" s="1"/>
  <c r="I12" i="13"/>
  <c r="AG86" i="2" s="1"/>
  <c r="I53" i="12"/>
  <c r="AF116" i="2" s="1"/>
  <c r="I83" i="12"/>
  <c r="AF113" i="2" s="1"/>
  <c r="I52" i="12"/>
  <c r="AF86" i="2" s="1"/>
  <c r="I112" i="11"/>
  <c r="AD116" i="2" s="1"/>
  <c r="I109" i="11"/>
  <c r="AD113" i="2" s="1"/>
  <c r="I84" i="11"/>
  <c r="AD86" i="2" s="1"/>
  <c r="I54" i="10"/>
  <c r="AE116" i="2" s="1"/>
  <c r="I85" i="10"/>
  <c r="AE113" i="2" s="1"/>
  <c r="I53" i="10"/>
  <c r="AE86" i="2" s="1"/>
  <c r="AC116" i="2"/>
  <c r="AC113" i="2"/>
  <c r="I68" i="8"/>
  <c r="AB116" i="2" s="1"/>
  <c r="I94" i="8"/>
  <c r="AB113" i="2" s="1"/>
  <c r="I61" i="7"/>
  <c r="AA116" i="2" s="1"/>
  <c r="I86" i="7"/>
  <c r="AA113" i="2" s="1"/>
  <c r="I56" i="16"/>
  <c r="Z116" i="2" s="1"/>
  <c r="I83" i="16"/>
  <c r="Z113" i="2" s="1"/>
  <c r="I56" i="6"/>
  <c r="Y116" i="2" s="1"/>
  <c r="I85" i="6"/>
  <c r="Y113" i="2" s="1"/>
  <c r="I10" i="5"/>
  <c r="X116" i="2" s="1"/>
  <c r="I30" i="5"/>
  <c r="X113" i="2" s="1"/>
  <c r="W116" i="2"/>
  <c r="I54" i="4"/>
  <c r="W113" i="2" s="1"/>
  <c r="V116" i="2"/>
  <c r="I88" i="3"/>
  <c r="V113" i="2" s="1"/>
  <c r="K9" i="1"/>
  <c r="L9" i="1" s="1"/>
  <c r="F9" i="2" s="1"/>
  <c r="G80" i="7" s="1"/>
  <c r="K43" i="1"/>
  <c r="L43" i="1" s="1"/>
  <c r="F43" i="2" s="1"/>
  <c r="G118" i="7" s="1"/>
  <c r="K97" i="1"/>
  <c r="L97" i="1" s="1"/>
  <c r="F98" i="2" s="1"/>
  <c r="G110" i="7" s="1"/>
  <c r="K41" i="1"/>
  <c r="L41" i="1" s="1"/>
  <c r="F41" i="2" s="1"/>
  <c r="G75" i="7" s="1"/>
  <c r="K71" i="1"/>
  <c r="L71" i="1" s="1"/>
  <c r="F72" i="2" s="1"/>
  <c r="G7" i="7" s="1"/>
  <c r="K70" i="1"/>
  <c r="L70" i="1" s="1"/>
  <c r="F70" i="2" s="1"/>
  <c r="G4" i="7" s="1"/>
  <c r="K89" i="1"/>
  <c r="L89" i="1" s="1"/>
  <c r="F90" i="2" s="1"/>
  <c r="G16" i="7" s="1"/>
  <c r="K35" i="1"/>
  <c r="L35" i="1" s="1"/>
  <c r="F35" i="2" s="1"/>
  <c r="G113" i="7" s="1"/>
  <c r="K66" i="1"/>
  <c r="L66" i="1" s="1"/>
  <c r="F66" i="2" s="1"/>
  <c r="G30" i="7" s="1"/>
  <c r="K49" i="1"/>
  <c r="L49" i="1" s="1"/>
  <c r="F49" i="2" s="1"/>
  <c r="G85" i="7" s="1"/>
  <c r="K74" i="1"/>
  <c r="L74" i="1" s="1"/>
  <c r="F75" i="2" s="1"/>
  <c r="G32" i="7" s="1"/>
  <c r="K103" i="1"/>
  <c r="L103" i="1" s="1"/>
  <c r="F105" i="2" s="1"/>
  <c r="G50" i="7" s="1"/>
  <c r="K40" i="1"/>
  <c r="L40" i="1" s="1"/>
  <c r="K90" i="1"/>
  <c r="L90" i="1" s="1"/>
  <c r="F91" i="2" s="1"/>
  <c r="K69" i="1"/>
  <c r="L69" i="1" s="1"/>
  <c r="F69" i="2" s="1"/>
  <c r="G31" i="7" s="1"/>
  <c r="K99" i="1"/>
  <c r="L99" i="1" s="1"/>
  <c r="F100" i="2" s="1"/>
  <c r="G107" i="7" s="1"/>
  <c r="K33" i="1"/>
  <c r="L33" i="1" s="1"/>
  <c r="F33" i="2" s="1"/>
  <c r="K76" i="1"/>
  <c r="L76" i="1" s="1"/>
  <c r="F77" i="2" s="1"/>
  <c r="G11" i="7" s="1"/>
  <c r="K106" i="1"/>
  <c r="L106" i="1" s="1"/>
  <c r="F108" i="2" s="1"/>
  <c r="K57" i="1"/>
  <c r="L57" i="1" s="1"/>
  <c r="F57" i="2" s="1"/>
  <c r="G13" i="7" s="1"/>
  <c r="K10" i="1"/>
  <c r="L10" i="1" s="1"/>
  <c r="F10" i="2" s="1"/>
  <c r="K82" i="1"/>
  <c r="L82" i="1" s="1"/>
  <c r="F83" i="2" s="1"/>
  <c r="G97" i="7" s="1"/>
  <c r="K81" i="1"/>
  <c r="L81" i="1" s="1"/>
  <c r="F82" i="2" s="1"/>
  <c r="G95" i="7" s="1"/>
  <c r="K22" i="1"/>
  <c r="L22" i="1" s="1"/>
  <c r="F22" i="2" s="1"/>
  <c r="G93" i="7" s="1"/>
  <c r="K53" i="1"/>
  <c r="L53" i="1" s="1"/>
  <c r="F53" i="2" s="1"/>
  <c r="G115" i="7" s="1"/>
  <c r="K56" i="1"/>
  <c r="L56" i="1" s="1"/>
  <c r="F56" i="2" s="1"/>
  <c r="G96" i="7" s="1"/>
  <c r="K23" i="1"/>
  <c r="L23" i="1" s="1"/>
  <c r="F23" i="2" s="1"/>
  <c r="G40" i="7" s="1"/>
  <c r="K73" i="1"/>
  <c r="L73" i="1" s="1"/>
  <c r="F74" i="2" s="1"/>
  <c r="G48" i="7" s="1"/>
  <c r="K2" i="1"/>
  <c r="L2" i="1" s="1"/>
  <c r="F2" i="2" s="1"/>
  <c r="G42" i="7" s="1"/>
  <c r="K4" i="1"/>
  <c r="L4" i="1" s="1"/>
  <c r="K92" i="1"/>
  <c r="L92" i="1" s="1"/>
  <c r="F93" i="2" s="1"/>
  <c r="G104" i="7" s="1"/>
  <c r="K27" i="1"/>
  <c r="L27" i="1" s="1"/>
  <c r="F27" i="2" s="1"/>
  <c r="G102" i="7" s="1"/>
  <c r="K32" i="1"/>
  <c r="L32" i="1" s="1"/>
  <c r="F32" i="2" s="1"/>
  <c r="G103" i="7" s="1"/>
  <c r="K61" i="1"/>
  <c r="L61" i="1" s="1"/>
  <c r="F61" i="2" s="1"/>
  <c r="G45" i="7" s="1"/>
  <c r="K78" i="1"/>
  <c r="L78" i="1" s="1"/>
  <c r="F79" i="2" s="1"/>
  <c r="G52" i="7" s="1"/>
  <c r="K18" i="1"/>
  <c r="L18" i="1" s="1"/>
  <c r="F18" i="2" s="1"/>
  <c r="G34" i="7" s="1"/>
  <c r="K65" i="1"/>
  <c r="L65" i="1" s="1"/>
  <c r="F65" i="2" s="1"/>
  <c r="G83" i="7" s="1"/>
  <c r="K108" i="1"/>
  <c r="L108" i="1" s="1"/>
  <c r="F110" i="2" s="1"/>
  <c r="G8" i="7" s="1"/>
  <c r="K77" i="1"/>
  <c r="L77" i="1" s="1"/>
  <c r="F78" i="2" s="1"/>
  <c r="G88" i="7" s="1"/>
  <c r="K107" i="1"/>
  <c r="L107" i="1" s="1"/>
  <c r="F109" i="2" s="1"/>
  <c r="G9" i="7" s="1"/>
  <c r="K19" i="1"/>
  <c r="L19" i="1" s="1"/>
  <c r="F19" i="2" s="1"/>
  <c r="G64" i="7" s="1"/>
  <c r="K104" i="1"/>
  <c r="L104" i="1" s="1"/>
  <c r="F106" i="2" s="1"/>
  <c r="G112" i="7" s="1"/>
  <c r="K67" i="1"/>
  <c r="L67" i="1" s="1"/>
  <c r="F67" i="2" s="1"/>
  <c r="G57" i="7" s="1"/>
  <c r="K59" i="1"/>
  <c r="L59" i="1" s="1"/>
  <c r="F59" i="2" s="1"/>
  <c r="G101" i="7" s="1"/>
  <c r="K25" i="1"/>
  <c r="L25" i="1" s="1"/>
  <c r="F25" i="2" s="1"/>
  <c r="G67" i="7" s="1"/>
  <c r="K28" i="1"/>
  <c r="L28" i="1" s="1"/>
  <c r="F28" i="2" s="1"/>
  <c r="G73" i="7" s="1"/>
  <c r="K72" i="1"/>
  <c r="L72" i="1" s="1"/>
  <c r="F73" i="2" s="1"/>
  <c r="G5" i="7" s="1"/>
  <c r="K26" i="1"/>
  <c r="L26" i="1" s="1"/>
  <c r="F26" i="2" s="1"/>
  <c r="G72" i="7" s="1"/>
  <c r="K93" i="1"/>
  <c r="L93" i="1" s="1"/>
  <c r="F94" i="2" s="1"/>
  <c r="G100" i="7" s="1"/>
  <c r="K96" i="1"/>
  <c r="L96" i="1" s="1"/>
  <c r="F97" i="2" s="1"/>
  <c r="G39" i="7" s="1"/>
  <c r="K102" i="1"/>
  <c r="L102" i="1" s="1"/>
  <c r="F103" i="2" s="1"/>
  <c r="G111" i="7" s="1"/>
  <c r="K87" i="1"/>
  <c r="L87" i="1" s="1"/>
  <c r="F88" i="2" s="1"/>
  <c r="G65" i="7" s="1"/>
  <c r="K30" i="1"/>
  <c r="L30" i="1" s="1"/>
  <c r="F30" i="2" s="1"/>
  <c r="G116" i="7" s="1"/>
  <c r="K105" i="1"/>
  <c r="L105" i="1" s="1"/>
  <c r="F107" i="2" s="1"/>
  <c r="G49" i="7" s="1"/>
  <c r="K48" i="1"/>
  <c r="L48" i="1" s="1"/>
  <c r="F48" i="2" s="1"/>
  <c r="G59" i="7" s="1"/>
  <c r="K5" i="1"/>
  <c r="L5" i="1" s="1"/>
  <c r="F5" i="2" s="1"/>
  <c r="G62" i="7" s="1"/>
  <c r="K63" i="1"/>
  <c r="L63" i="1" s="1"/>
  <c r="F63" i="2" s="1"/>
  <c r="G25" i="7" s="1"/>
  <c r="K12" i="1"/>
  <c r="L12" i="1" s="1"/>
  <c r="F12" i="2" s="1"/>
  <c r="G36" i="7" s="1"/>
  <c r="K64" i="1"/>
  <c r="L64" i="1" s="1"/>
  <c r="F64" i="2" s="1"/>
  <c r="G26" i="7" s="1"/>
  <c r="K47" i="1"/>
  <c r="L47" i="1" s="1"/>
  <c r="F47" i="2" s="1"/>
  <c r="G87" i="7" s="1"/>
  <c r="K101" i="1"/>
  <c r="L101" i="1" s="1"/>
  <c r="F102" i="2" s="1"/>
  <c r="G18" i="7" s="1"/>
  <c r="K24" i="1"/>
  <c r="L24" i="1" s="1"/>
  <c r="F24" i="2" s="1"/>
  <c r="G55" i="7" s="1"/>
  <c r="K34" i="1"/>
  <c r="L34" i="1" s="1"/>
  <c r="F34" i="2" s="1"/>
  <c r="G54" i="7" s="1"/>
  <c r="K62" i="1"/>
  <c r="L62" i="1" s="1"/>
  <c r="F62" i="2" s="1"/>
  <c r="G89" i="7" s="1"/>
  <c r="K60" i="1"/>
  <c r="L60" i="1" s="1"/>
  <c r="F60" i="2" s="1"/>
  <c r="G44" i="7" s="1"/>
  <c r="K100" i="1"/>
  <c r="L100" i="1" s="1"/>
  <c r="F101" i="2" s="1"/>
  <c r="G6" i="7" s="1"/>
  <c r="K37" i="1"/>
  <c r="L37" i="1" s="1"/>
  <c r="F37" i="2" s="1"/>
  <c r="G94" i="7" s="1"/>
  <c r="K38" i="1"/>
  <c r="L38" i="1" s="1"/>
  <c r="F38" i="2" s="1"/>
  <c r="G23" i="7" s="1"/>
  <c r="K42" i="1"/>
  <c r="L42" i="1" s="1"/>
  <c r="F42" i="2" s="1"/>
  <c r="G58" i="7" s="1"/>
  <c r="K54" i="1"/>
  <c r="L54" i="1" s="1"/>
  <c r="F54" i="2" s="1"/>
  <c r="G69" i="7" s="1"/>
  <c r="K7" i="1"/>
  <c r="L7" i="1" s="1"/>
  <c r="F7" i="2" s="1"/>
  <c r="G119" i="7" s="1"/>
  <c r="K20" i="1"/>
  <c r="L20" i="1" s="1"/>
  <c r="F20" i="2" s="1"/>
  <c r="G38" i="7" s="1"/>
  <c r="K58" i="1"/>
  <c r="L58" i="1" s="1"/>
  <c r="F58" i="2" s="1"/>
  <c r="G84" i="7" s="1"/>
  <c r="K15" i="1"/>
  <c r="L15" i="1" s="1"/>
  <c r="F15" i="2" s="1"/>
  <c r="G43" i="7" s="1"/>
  <c r="K44" i="1"/>
  <c r="L44" i="1" s="1"/>
  <c r="F44" i="2" s="1"/>
  <c r="G74" i="7" s="1"/>
  <c r="K79" i="1"/>
  <c r="L79" i="1" s="1"/>
  <c r="F80" i="2" s="1"/>
  <c r="G70" i="7" s="1"/>
  <c r="K55" i="1"/>
  <c r="L55" i="1" s="1"/>
  <c r="F55" i="2" s="1"/>
  <c r="G56" i="7" s="1"/>
  <c r="K17" i="1"/>
  <c r="L17" i="1" s="1"/>
  <c r="F17" i="2" s="1"/>
  <c r="G79" i="7" s="1"/>
  <c r="K52" i="1"/>
  <c r="L52" i="1" s="1"/>
  <c r="F52" i="2" s="1"/>
  <c r="G114" i="7" s="1"/>
  <c r="K68" i="1"/>
  <c r="L68" i="1" s="1"/>
  <c r="F68" i="2" s="1"/>
  <c r="G28" i="7" s="1"/>
  <c r="K91" i="1"/>
  <c r="L91" i="1" s="1"/>
  <c r="F92" i="2" s="1"/>
  <c r="G24" i="7" s="1"/>
  <c r="K6" i="1"/>
  <c r="L6" i="1" s="1"/>
  <c r="F6" i="2" s="1"/>
  <c r="G63" i="7" s="1"/>
  <c r="K50" i="1"/>
  <c r="L50" i="1" s="1"/>
  <c r="F50" i="2" s="1"/>
  <c r="G106" i="7" s="1"/>
  <c r="K11" i="1"/>
  <c r="L11" i="1" s="1"/>
  <c r="F11" i="2" s="1"/>
  <c r="G10" i="7" s="1"/>
  <c r="K86" i="1"/>
  <c r="L86" i="1" s="1"/>
  <c r="F87" i="2" s="1"/>
  <c r="G92" i="7" s="1"/>
  <c r="K80" i="1"/>
  <c r="L80" i="1" s="1"/>
  <c r="F81" i="2" s="1"/>
  <c r="G17" i="7" s="1"/>
  <c r="K88" i="1"/>
  <c r="L88" i="1" s="1"/>
  <c r="F89" i="2" s="1"/>
  <c r="G37" i="7" s="1"/>
  <c r="K21" i="1"/>
  <c r="L21" i="1" s="1"/>
  <c r="F21" i="2" s="1"/>
  <c r="G98" i="7" s="1"/>
  <c r="K14" i="1"/>
  <c r="L14" i="1" s="1"/>
  <c r="F14" i="2" s="1"/>
  <c r="G41" i="7" s="1"/>
  <c r="K95" i="1"/>
  <c r="L95" i="1" s="1"/>
  <c r="F96" i="2" s="1"/>
  <c r="G90" i="7" s="1"/>
  <c r="K109" i="1"/>
  <c r="L109" i="1" s="1"/>
  <c r="F111" i="2" s="1"/>
  <c r="G53" i="7" s="1"/>
  <c r="K110" i="1"/>
  <c r="L110" i="1" s="1"/>
  <c r="F112" i="2" s="1"/>
  <c r="G29" i="7" s="1"/>
  <c r="K75" i="1"/>
  <c r="L75" i="1" s="1"/>
  <c r="F76" i="2" s="1"/>
  <c r="G33" i="7" s="1"/>
  <c r="K114" i="1"/>
  <c r="L114" i="1" s="1"/>
  <c r="F116" i="2" s="1"/>
  <c r="G61" i="7" s="1"/>
  <c r="K111" i="1"/>
  <c r="L111" i="1" s="1"/>
  <c r="F113" i="2" s="1"/>
  <c r="G86" i="7" s="1"/>
  <c r="K31" i="1"/>
  <c r="L31" i="1" s="1"/>
  <c r="J31" i="1" s="1"/>
  <c r="K113" i="1"/>
  <c r="L113" i="1" s="1"/>
  <c r="J113" i="1" s="1"/>
  <c r="K112" i="1"/>
  <c r="L112" i="1" s="1"/>
  <c r="J112" i="1" s="1"/>
  <c r="E114" i="2" s="1"/>
  <c r="F36" i="3" s="1"/>
  <c r="K98" i="1"/>
  <c r="L98" i="1" s="1"/>
  <c r="J98" i="1" s="1"/>
  <c r="E99" i="2" s="1"/>
  <c r="K29" i="1"/>
  <c r="L29" i="1" s="1"/>
  <c r="J29" i="1" s="1"/>
  <c r="E29" i="2" s="1"/>
  <c r="K84" i="1"/>
  <c r="L84" i="1" s="1"/>
  <c r="J84" i="1" s="1"/>
  <c r="E85" i="2" s="1"/>
  <c r="K46" i="1"/>
  <c r="L46" i="1" s="1"/>
  <c r="J46" i="1" s="1"/>
  <c r="E46" i="2" s="1"/>
  <c r="F8" i="3" s="1"/>
  <c r="K45" i="1"/>
  <c r="L45" i="1" s="1"/>
  <c r="J45" i="1" s="1"/>
  <c r="E45" i="2" s="1"/>
  <c r="K8" i="1"/>
  <c r="L8" i="1" s="1"/>
  <c r="J8" i="1" s="1"/>
  <c r="E8" i="2" s="1"/>
  <c r="K13" i="1"/>
  <c r="L13" i="1" s="1"/>
  <c r="J13" i="1" s="1"/>
  <c r="E13" i="2" s="1"/>
  <c r="J116" i="1"/>
  <c r="E118" i="2" s="1"/>
  <c r="K115" i="1"/>
  <c r="K83" i="1"/>
  <c r="L83" i="1" s="1"/>
  <c r="J83" i="1" s="1"/>
  <c r="E84" i="2" s="1"/>
  <c r="K39" i="1"/>
  <c r="L39" i="1" s="1"/>
  <c r="E39" i="2" s="1"/>
  <c r="K36" i="1"/>
  <c r="L36" i="1" s="1"/>
  <c r="J36" i="1" s="1"/>
  <c r="E36" i="2" s="1"/>
  <c r="K51" i="1"/>
  <c r="L51" i="1" s="1"/>
  <c r="J51" i="1" s="1"/>
  <c r="E51" i="2" s="1"/>
  <c r="J118" i="1"/>
  <c r="K94" i="1"/>
  <c r="L94" i="1" s="1"/>
  <c r="K3" i="1"/>
  <c r="L3" i="1" s="1"/>
  <c r="J121" i="1"/>
  <c r="K122" i="1"/>
  <c r="L122" i="1" s="1"/>
  <c r="K123" i="1"/>
  <c r="L123" i="1" s="1"/>
  <c r="F71" i="2" s="1"/>
  <c r="G123" i="6" s="1"/>
  <c r="K124" i="1"/>
  <c r="L124" i="1" s="1"/>
  <c r="K125" i="1"/>
  <c r="L125" i="1" s="1"/>
  <c r="J125" i="1" s="1"/>
  <c r="K126" i="1"/>
  <c r="L126" i="1" s="1"/>
  <c r="J126" i="1" s="1"/>
  <c r="K127" i="1"/>
  <c r="L127" i="1" s="1"/>
  <c r="J127" i="1" s="1"/>
  <c r="K128" i="1"/>
  <c r="L128" i="1" s="1"/>
  <c r="J128" i="1" s="1"/>
  <c r="K129" i="1"/>
  <c r="L129" i="1" s="1"/>
  <c r="J129" i="1" s="1"/>
  <c r="K130" i="1"/>
  <c r="L130" i="1" s="1"/>
  <c r="J130" i="1" s="1"/>
  <c r="K131" i="1"/>
  <c r="L131" i="1" s="1"/>
  <c r="J131" i="1" s="1"/>
  <c r="K132" i="1"/>
  <c r="L132" i="1" s="1"/>
  <c r="J132" i="1" s="1"/>
  <c r="K133" i="1"/>
  <c r="L133" i="1" s="1"/>
  <c r="J133" i="1" s="1"/>
  <c r="K134" i="1"/>
  <c r="L134" i="1" s="1"/>
  <c r="J134" i="1" s="1"/>
  <c r="K135" i="1"/>
  <c r="L135" i="1" s="1"/>
  <c r="J135" i="1" s="1"/>
  <c r="K136" i="1"/>
  <c r="L136" i="1" s="1"/>
  <c r="J136" i="1" s="1"/>
  <c r="K137" i="1"/>
  <c r="L137" i="1" s="1"/>
  <c r="J137" i="1" s="1"/>
  <c r="K138" i="1"/>
  <c r="L138" i="1" s="1"/>
  <c r="J138" i="1" s="1"/>
  <c r="K139" i="1"/>
  <c r="L139" i="1" s="1"/>
  <c r="J139" i="1" s="1"/>
  <c r="K140" i="1"/>
  <c r="L140" i="1" s="1"/>
  <c r="J140" i="1" s="1"/>
  <c r="K141" i="1"/>
  <c r="L141" i="1" s="1"/>
  <c r="J141" i="1" s="1"/>
  <c r="K142" i="1"/>
  <c r="L142" i="1" s="1"/>
  <c r="J142" i="1" s="1"/>
  <c r="K143" i="1"/>
  <c r="L143" i="1" s="1"/>
  <c r="J143" i="1" s="1"/>
  <c r="K144" i="1"/>
  <c r="L144" i="1" s="1"/>
  <c r="J144" i="1" s="1"/>
  <c r="K145" i="1"/>
  <c r="L145" i="1" s="1"/>
  <c r="J145" i="1" s="1"/>
  <c r="K146" i="1"/>
  <c r="L146" i="1" s="1"/>
  <c r="J146" i="1" s="1"/>
  <c r="K147" i="1"/>
  <c r="L147" i="1" s="1"/>
  <c r="J147" i="1" s="1"/>
  <c r="K148" i="1"/>
  <c r="L148" i="1" s="1"/>
  <c r="J148" i="1" s="1"/>
  <c r="K149" i="1"/>
  <c r="L149" i="1" s="1"/>
  <c r="J149" i="1" s="1"/>
  <c r="K150" i="1"/>
  <c r="L150" i="1" s="1"/>
  <c r="J150" i="1" s="1"/>
  <c r="K151" i="1"/>
  <c r="L151" i="1" s="1"/>
  <c r="J151" i="1" s="1"/>
  <c r="K152" i="1"/>
  <c r="L152" i="1" s="1"/>
  <c r="J152" i="1" s="1"/>
  <c r="K153" i="1"/>
  <c r="L153" i="1" s="1"/>
  <c r="J153" i="1" s="1"/>
  <c r="K154" i="1"/>
  <c r="L154" i="1" s="1"/>
  <c r="J154" i="1" s="1"/>
  <c r="K155" i="1"/>
  <c r="L155" i="1" s="1"/>
  <c r="J155" i="1" s="1"/>
  <c r="K156" i="1"/>
  <c r="L156" i="1" s="1"/>
  <c r="J156" i="1" s="1"/>
  <c r="K157" i="1"/>
  <c r="L157" i="1" s="1"/>
  <c r="J157" i="1" s="1"/>
  <c r="K158" i="1"/>
  <c r="L158" i="1" s="1"/>
  <c r="J158" i="1" s="1"/>
  <c r="I19" i="16"/>
  <c r="I49" i="16"/>
  <c r="I34" i="16"/>
  <c r="I33" i="16"/>
  <c r="I37" i="16"/>
  <c r="I45" i="16"/>
  <c r="I113" i="16"/>
  <c r="Z106" i="2" s="1"/>
  <c r="I46" i="16"/>
  <c r="I112" i="16"/>
  <c r="Z103" i="2" s="1"/>
  <c r="I73" i="16"/>
  <c r="Z102" i="2" s="1"/>
  <c r="I32" i="16"/>
  <c r="I2" i="16"/>
  <c r="Z100" i="2" s="1"/>
  <c r="I111" i="16"/>
  <c r="Z98" i="2" s="1"/>
  <c r="I30" i="16"/>
  <c r="I88" i="16"/>
  <c r="Z96" i="2" s="1"/>
  <c r="I101" i="16"/>
  <c r="Z94" i="2" s="1"/>
  <c r="I105" i="16"/>
  <c r="Z93" i="2" s="1"/>
  <c r="I14" i="16"/>
  <c r="I20" i="16"/>
  <c r="I110" i="16"/>
  <c r="Z90" i="2" s="1"/>
  <c r="I28" i="16"/>
  <c r="I60" i="16"/>
  <c r="I90" i="16"/>
  <c r="Z87" i="2" s="1"/>
  <c r="I98" i="16"/>
  <c r="Z83" i="2" s="1"/>
  <c r="I94" i="16"/>
  <c r="Z82" i="2" s="1"/>
  <c r="I86" i="16"/>
  <c r="Z81" i="2" s="1"/>
  <c r="I64" i="16"/>
  <c r="I48" i="16"/>
  <c r="I85" i="16"/>
  <c r="Z78" i="2" s="1"/>
  <c r="I91" i="16"/>
  <c r="Z77" i="2" s="1"/>
  <c r="I23" i="16"/>
  <c r="I44" i="16"/>
  <c r="I96" i="16"/>
  <c r="Z73" i="2" s="1"/>
  <c r="I95" i="16"/>
  <c r="Z72" i="2" s="1"/>
  <c r="I41" i="16"/>
  <c r="I22" i="16"/>
  <c r="I53" i="16"/>
  <c r="I21" i="16"/>
  <c r="I80" i="16"/>
  <c r="Z65" i="2" s="1"/>
  <c r="I11" i="16"/>
  <c r="Z120" i="2" s="1"/>
  <c r="I16" i="16"/>
  <c r="I15" i="16"/>
  <c r="I87" i="16"/>
  <c r="Z62" i="2" s="1"/>
  <c r="I40" i="16"/>
  <c r="I39" i="16"/>
  <c r="I102" i="16"/>
  <c r="Z59" i="2" s="1"/>
  <c r="I81" i="16"/>
  <c r="Z58" i="2" s="1"/>
  <c r="I68" i="16"/>
  <c r="I97" i="16"/>
  <c r="Z56" i="2" s="1"/>
  <c r="I52" i="16"/>
  <c r="I63" i="16"/>
  <c r="I116" i="16"/>
  <c r="Z53" i="2" s="1"/>
  <c r="I115" i="16"/>
  <c r="Z52" i="2" s="1"/>
  <c r="I107" i="16"/>
  <c r="Z50" i="2" s="1"/>
  <c r="I82" i="16"/>
  <c r="Z49" i="2" s="1"/>
  <c r="I7" i="16"/>
  <c r="I84" i="16"/>
  <c r="Z47" i="2" s="1"/>
  <c r="I70" i="16"/>
  <c r="I118" i="16"/>
  <c r="Z43" i="2" s="1"/>
  <c r="I54" i="16"/>
  <c r="I3" i="16"/>
  <c r="I13" i="16"/>
  <c r="I93" i="16"/>
  <c r="Z37" i="2" s="1"/>
  <c r="I114" i="16"/>
  <c r="Z35" i="2" s="1"/>
  <c r="I50" i="16"/>
  <c r="I43" i="16"/>
  <c r="I104" i="16"/>
  <c r="Z32" i="2" s="1"/>
  <c r="I36" i="16"/>
  <c r="I5" i="16"/>
  <c r="Z30" i="2" s="1"/>
  <c r="I69" i="16"/>
  <c r="I103" i="16"/>
  <c r="Z27" i="2" s="1"/>
  <c r="I66" i="16"/>
  <c r="I4" i="16"/>
  <c r="I51" i="16"/>
  <c r="I31" i="16"/>
  <c r="I92" i="16"/>
  <c r="Z22" i="2" s="1"/>
  <c r="I99" i="16"/>
  <c r="Z21" i="2" s="1"/>
  <c r="I29" i="16"/>
  <c r="I59" i="16"/>
  <c r="I25" i="16"/>
  <c r="I75" i="16"/>
  <c r="Z17" i="2" s="1"/>
  <c r="I38" i="16"/>
  <c r="I35" i="16"/>
  <c r="I27" i="16"/>
  <c r="I8" i="16"/>
  <c r="Z11" i="2" s="1"/>
  <c r="I61" i="16"/>
  <c r="I76" i="16"/>
  <c r="Z9" i="2" s="1"/>
  <c r="I119" i="16"/>
  <c r="Z7" i="2" s="1"/>
  <c r="I58" i="16"/>
  <c r="I57" i="16"/>
  <c r="I13" i="15"/>
  <c r="I43" i="15"/>
  <c r="I28" i="15"/>
  <c r="I27" i="15"/>
  <c r="I31" i="15"/>
  <c r="I39" i="15"/>
  <c r="I112" i="15"/>
  <c r="I40" i="15"/>
  <c r="I111" i="15"/>
  <c r="I72" i="15"/>
  <c r="I26" i="15"/>
  <c r="I2" i="15"/>
  <c r="I110" i="15"/>
  <c r="I24" i="15"/>
  <c r="I87" i="15"/>
  <c r="I100" i="15"/>
  <c r="I104" i="15"/>
  <c r="I8" i="15"/>
  <c r="I14" i="15"/>
  <c r="I109" i="15"/>
  <c r="I22" i="15"/>
  <c r="I55" i="15"/>
  <c r="I89" i="15"/>
  <c r="I97" i="15"/>
  <c r="I93" i="15"/>
  <c r="I85" i="15"/>
  <c r="I60" i="15"/>
  <c r="I42" i="15"/>
  <c r="I84" i="15"/>
  <c r="I90" i="15"/>
  <c r="I17" i="15"/>
  <c r="I38" i="15"/>
  <c r="I95" i="15"/>
  <c r="I94" i="15"/>
  <c r="I35" i="15"/>
  <c r="I16" i="15"/>
  <c r="I47" i="15"/>
  <c r="I15" i="15"/>
  <c r="I79" i="15"/>
  <c r="I10" i="15"/>
  <c r="I9" i="15"/>
  <c r="I86" i="15"/>
  <c r="I34" i="15"/>
  <c r="I33" i="15"/>
  <c r="I101" i="15"/>
  <c r="I80" i="15"/>
  <c r="I64" i="15"/>
  <c r="I96" i="15"/>
  <c r="I46" i="15"/>
  <c r="I59" i="15"/>
  <c r="I115" i="15"/>
  <c r="I114" i="15"/>
  <c r="I106" i="15"/>
  <c r="I81" i="15"/>
  <c r="I49" i="15"/>
  <c r="I83" i="15"/>
  <c r="I66" i="15"/>
  <c r="I118" i="15"/>
  <c r="I48" i="15"/>
  <c r="I67" i="15"/>
  <c r="I7" i="15"/>
  <c r="I92" i="15"/>
  <c r="I113" i="15"/>
  <c r="I44" i="15"/>
  <c r="I37" i="15"/>
  <c r="I103" i="15"/>
  <c r="I116" i="15"/>
  <c r="I65" i="15"/>
  <c r="I102" i="15"/>
  <c r="I62" i="15"/>
  <c r="I57" i="15"/>
  <c r="I45" i="15"/>
  <c r="I25" i="15"/>
  <c r="I91" i="15"/>
  <c r="I98" i="15"/>
  <c r="I23" i="15"/>
  <c r="I54" i="15"/>
  <c r="I19" i="15"/>
  <c r="I74" i="15"/>
  <c r="I32" i="15"/>
  <c r="I29" i="15"/>
  <c r="I21" i="15"/>
  <c r="I71" i="15"/>
  <c r="I56" i="15"/>
  <c r="I75" i="15"/>
  <c r="I119" i="15"/>
  <c r="I53" i="15"/>
  <c r="I52" i="15"/>
  <c r="I30" i="15"/>
  <c r="I112" i="14"/>
  <c r="I111" i="14"/>
  <c r="I110" i="14"/>
  <c r="I109" i="14"/>
  <c r="I108" i="14"/>
  <c r="I107" i="14"/>
  <c r="I106" i="14"/>
  <c r="I105" i="14"/>
  <c r="I103" i="14"/>
  <c r="I102" i="14"/>
  <c r="I101" i="14"/>
  <c r="I100" i="14"/>
  <c r="I98" i="14"/>
  <c r="I8" i="14"/>
  <c r="I97" i="14"/>
  <c r="I95" i="14"/>
  <c r="I2" i="14"/>
  <c r="I94" i="14"/>
  <c r="I93" i="14"/>
  <c r="I7" i="14"/>
  <c r="I92" i="14"/>
  <c r="I91" i="14"/>
  <c r="I90" i="14"/>
  <c r="I86" i="14"/>
  <c r="I85" i="14"/>
  <c r="I84" i="14"/>
  <c r="I83" i="14"/>
  <c r="I82" i="14"/>
  <c r="I81" i="14"/>
  <c r="I80" i="14"/>
  <c r="I78" i="14"/>
  <c r="I77" i="14"/>
  <c r="I76" i="14"/>
  <c r="I75" i="14"/>
  <c r="I5" i="14"/>
  <c r="I73" i="14"/>
  <c r="I71" i="14"/>
  <c r="I70" i="14"/>
  <c r="I69" i="14"/>
  <c r="I126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4" i="14"/>
  <c r="I53" i="14"/>
  <c r="I52" i="14"/>
  <c r="I51" i="14"/>
  <c r="I48" i="14"/>
  <c r="I47" i="14"/>
  <c r="I46" i="14"/>
  <c r="I45" i="14"/>
  <c r="I42" i="14"/>
  <c r="I4" i="14"/>
  <c r="I40" i="14"/>
  <c r="I39" i="14"/>
  <c r="I6" i="14"/>
  <c r="I38" i="14"/>
  <c r="I36" i="14"/>
  <c r="I34" i="14"/>
  <c r="I33" i="14"/>
  <c r="I32" i="14"/>
  <c r="I31" i="14"/>
  <c r="I30" i="14"/>
  <c r="I29" i="14"/>
  <c r="I3" i="14"/>
  <c r="I28" i="14"/>
  <c r="I27" i="14"/>
  <c r="I26" i="14"/>
  <c r="I25" i="14"/>
  <c r="I24" i="14"/>
  <c r="I22" i="14"/>
  <c r="I21" i="14"/>
  <c r="I19" i="14"/>
  <c r="I18" i="14"/>
  <c r="I17" i="14"/>
  <c r="I16" i="14"/>
  <c r="I14" i="14"/>
  <c r="I13" i="14"/>
  <c r="I12" i="14"/>
  <c r="I9" i="14"/>
  <c r="I18" i="12"/>
  <c r="I46" i="12"/>
  <c r="I31" i="12"/>
  <c r="I30" i="12"/>
  <c r="I34" i="12"/>
  <c r="I42" i="12"/>
  <c r="I2" i="12"/>
  <c r="I43" i="12"/>
  <c r="I112" i="12"/>
  <c r="I73" i="12"/>
  <c r="I9" i="12"/>
  <c r="I107" i="12"/>
  <c r="I111" i="12"/>
  <c r="I29" i="12"/>
  <c r="I88" i="12"/>
  <c r="I100" i="12"/>
  <c r="I104" i="12"/>
  <c r="I13" i="12"/>
  <c r="I19" i="12"/>
  <c r="I110" i="12"/>
  <c r="I27" i="12"/>
  <c r="I57" i="12"/>
  <c r="I90" i="12"/>
  <c r="I97" i="12"/>
  <c r="I94" i="12"/>
  <c r="I86" i="12"/>
  <c r="I62" i="12"/>
  <c r="I45" i="12"/>
  <c r="I85" i="12"/>
  <c r="I91" i="12"/>
  <c r="I22" i="12"/>
  <c r="I41" i="12"/>
  <c r="I3" i="12"/>
  <c r="I95" i="12"/>
  <c r="I38" i="12"/>
  <c r="I21" i="12"/>
  <c r="I50" i="12"/>
  <c r="I20" i="12"/>
  <c r="I80" i="12"/>
  <c r="I123" i="12"/>
  <c r="AF71" i="2" s="1"/>
  <c r="I15" i="12"/>
  <c r="I14" i="12"/>
  <c r="I87" i="12"/>
  <c r="I37" i="12"/>
  <c r="I36" i="12"/>
  <c r="I101" i="12"/>
  <c r="I81" i="12"/>
  <c r="I4" i="12"/>
  <c r="I96" i="12"/>
  <c r="I49" i="12"/>
  <c r="I61" i="12"/>
  <c r="I115" i="12"/>
  <c r="I114" i="12"/>
  <c r="I106" i="12"/>
  <c r="I82" i="12"/>
  <c r="I51" i="12"/>
  <c r="I84" i="12"/>
  <c r="I67" i="12"/>
  <c r="I118" i="12"/>
  <c r="I8" i="12"/>
  <c r="I68" i="12"/>
  <c r="I5" i="12"/>
  <c r="I93" i="12"/>
  <c r="I113" i="12"/>
  <c r="I47" i="12"/>
  <c r="I40" i="12"/>
  <c r="I103" i="12"/>
  <c r="I116" i="12"/>
  <c r="I66" i="12"/>
  <c r="I102" i="12"/>
  <c r="I64" i="12"/>
  <c r="I59" i="12"/>
  <c r="I48" i="12"/>
  <c r="I6" i="12"/>
  <c r="I92" i="12"/>
  <c r="I98" i="12"/>
  <c r="I28" i="12"/>
  <c r="I56" i="12"/>
  <c r="I24" i="12"/>
  <c r="I75" i="12"/>
  <c r="I35" i="12"/>
  <c r="I32" i="12"/>
  <c r="I26" i="12"/>
  <c r="I72" i="12"/>
  <c r="I58" i="12"/>
  <c r="I76" i="12"/>
  <c r="I119" i="12"/>
  <c r="I55" i="12"/>
  <c r="I54" i="12"/>
  <c r="I33" i="12"/>
  <c r="I26" i="13"/>
  <c r="I53" i="13"/>
  <c r="I40" i="13"/>
  <c r="I39" i="13"/>
  <c r="I43" i="13"/>
  <c r="I49" i="13"/>
  <c r="I114" i="13"/>
  <c r="I50" i="13"/>
  <c r="I113" i="13"/>
  <c r="I76" i="13"/>
  <c r="I38" i="13"/>
  <c r="I109" i="13"/>
  <c r="I2" i="13"/>
  <c r="I36" i="13"/>
  <c r="I91" i="13"/>
  <c r="I102" i="13"/>
  <c r="I106" i="13"/>
  <c r="I22" i="13"/>
  <c r="I27" i="13"/>
  <c r="I112" i="13"/>
  <c r="I35" i="13"/>
  <c r="I62" i="13"/>
  <c r="I93" i="13"/>
  <c r="I100" i="13"/>
  <c r="I97" i="13"/>
  <c r="I89" i="13"/>
  <c r="I66" i="13"/>
  <c r="I52" i="13"/>
  <c r="I88" i="13"/>
  <c r="I94" i="13"/>
  <c r="I30" i="13"/>
  <c r="I48" i="13"/>
  <c r="I98" i="13"/>
  <c r="I8" i="13"/>
  <c r="I45" i="13"/>
  <c r="I29" i="13"/>
  <c r="I9" i="13"/>
  <c r="I28" i="13"/>
  <c r="I83" i="13"/>
  <c r="I123" i="13"/>
  <c r="AG71" i="2" s="1"/>
  <c r="I24" i="13"/>
  <c r="I23" i="13"/>
  <c r="I90" i="13"/>
  <c r="I44" i="13"/>
  <c r="I3" i="13"/>
  <c r="I103" i="13"/>
  <c r="I84" i="13"/>
  <c r="I70" i="13"/>
  <c r="I99" i="13"/>
  <c r="I17" i="13"/>
  <c r="I65" i="13"/>
  <c r="I116" i="13"/>
  <c r="I115" i="13"/>
  <c r="I108" i="13"/>
  <c r="I85" i="13"/>
  <c r="I57" i="13"/>
  <c r="I87" i="13"/>
  <c r="I71" i="13"/>
  <c r="I16" i="13"/>
  <c r="I56" i="13"/>
  <c r="I72" i="13"/>
  <c r="I21" i="13"/>
  <c r="I96" i="13"/>
  <c r="I13" i="13"/>
  <c r="I54" i="13"/>
  <c r="I47" i="13"/>
  <c r="I105" i="13"/>
  <c r="I117" i="13"/>
  <c r="I5" i="13"/>
  <c r="I104" i="13"/>
  <c r="I68" i="13"/>
  <c r="I63" i="13"/>
  <c r="I55" i="13"/>
  <c r="I37" i="13"/>
  <c r="I95" i="13"/>
  <c r="I101" i="13"/>
  <c r="I7" i="13"/>
  <c r="I61" i="13"/>
  <c r="I32" i="13"/>
  <c r="I78" i="13"/>
  <c r="I4" i="13"/>
  <c r="I41" i="13"/>
  <c r="I34" i="13"/>
  <c r="I6" i="13"/>
  <c r="I14" i="13"/>
  <c r="I79" i="13"/>
  <c r="I119" i="13"/>
  <c r="I60" i="13"/>
  <c r="I59" i="13"/>
  <c r="I42" i="13"/>
  <c r="I108" i="11"/>
  <c r="I107" i="11"/>
  <c r="I106" i="11"/>
  <c r="I105" i="11"/>
  <c r="I104" i="11"/>
  <c r="I103" i="11"/>
  <c r="I102" i="11"/>
  <c r="I101" i="11"/>
  <c r="I100" i="11"/>
  <c r="I99" i="11"/>
  <c r="I98" i="11"/>
  <c r="I97" i="11"/>
  <c r="I95" i="11"/>
  <c r="I94" i="11"/>
  <c r="I93" i="11"/>
  <c r="I92" i="11"/>
  <c r="I91" i="11"/>
  <c r="I90" i="11"/>
  <c r="I89" i="11"/>
  <c r="I88" i="11"/>
  <c r="I87" i="11"/>
  <c r="I86" i="11"/>
  <c r="I85" i="11"/>
  <c r="I81" i="11"/>
  <c r="I80" i="11"/>
  <c r="I79" i="11"/>
  <c r="I78" i="11"/>
  <c r="I77" i="11"/>
  <c r="I76" i="11"/>
  <c r="I75" i="11"/>
  <c r="I73" i="11"/>
  <c r="I72" i="11"/>
  <c r="I71" i="11"/>
  <c r="I70" i="11"/>
  <c r="I69" i="11"/>
  <c r="I68" i="11"/>
  <c r="I66" i="11"/>
  <c r="I65" i="11"/>
  <c r="I64" i="11"/>
  <c r="I12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49" i="11"/>
  <c r="I48" i="11"/>
  <c r="I47" i="11"/>
  <c r="I46" i="11"/>
  <c r="I43" i="11"/>
  <c r="I42" i="11"/>
  <c r="I41" i="11"/>
  <c r="I40" i="11"/>
  <c r="I37" i="11"/>
  <c r="I36" i="11"/>
  <c r="I34" i="11"/>
  <c r="I33" i="11"/>
  <c r="I32" i="11"/>
  <c r="I31" i="11"/>
  <c r="I29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4" i="11"/>
  <c r="I13" i="11"/>
  <c r="I11" i="11"/>
  <c r="I10" i="11"/>
  <c r="I9" i="11"/>
  <c r="I8" i="11"/>
  <c r="I6" i="11"/>
  <c r="I5" i="11"/>
  <c r="I4" i="11"/>
  <c r="I2" i="11"/>
  <c r="I20" i="10"/>
  <c r="I47" i="10"/>
  <c r="I35" i="10"/>
  <c r="I34" i="10"/>
  <c r="I38" i="10"/>
  <c r="I44" i="10"/>
  <c r="I8" i="10"/>
  <c r="I45" i="10"/>
  <c r="I114" i="10"/>
  <c r="I75" i="10"/>
  <c r="I33" i="10"/>
  <c r="I110" i="10"/>
  <c r="I6" i="10"/>
  <c r="I31" i="10"/>
  <c r="I90" i="10"/>
  <c r="I103" i="10"/>
  <c r="I107" i="10"/>
  <c r="I15" i="10"/>
  <c r="I21" i="10"/>
  <c r="I113" i="10"/>
  <c r="I29" i="10"/>
  <c r="I58" i="10"/>
  <c r="I92" i="10"/>
  <c r="I100" i="10"/>
  <c r="I96" i="10"/>
  <c r="I88" i="10"/>
  <c r="I63" i="10"/>
  <c r="I7" i="10"/>
  <c r="I87" i="10"/>
  <c r="I93" i="10"/>
  <c r="I24" i="10"/>
  <c r="I5" i="10"/>
  <c r="I98" i="10"/>
  <c r="I97" i="10"/>
  <c r="I3" i="10"/>
  <c r="I23" i="10"/>
  <c r="I50" i="10"/>
  <c r="I22" i="10"/>
  <c r="I82" i="10"/>
  <c r="I124" i="10"/>
  <c r="I17" i="10"/>
  <c r="I16" i="10"/>
  <c r="I89" i="10"/>
  <c r="I41" i="10"/>
  <c r="I40" i="10"/>
  <c r="I104" i="10"/>
  <c r="I83" i="10"/>
  <c r="I67" i="10"/>
  <c r="I99" i="10"/>
  <c r="I9" i="10"/>
  <c r="I62" i="10"/>
  <c r="I117" i="10"/>
  <c r="I116" i="10"/>
  <c r="I109" i="10"/>
  <c r="I84" i="10"/>
  <c r="I52" i="10"/>
  <c r="I86" i="10"/>
  <c r="I69" i="10"/>
  <c r="I2" i="10"/>
  <c r="I51" i="10"/>
  <c r="I70" i="10"/>
  <c r="I14" i="10"/>
  <c r="I95" i="10"/>
  <c r="I115" i="10"/>
  <c r="I48" i="10"/>
  <c r="I43" i="10"/>
  <c r="I106" i="10"/>
  <c r="I118" i="10"/>
  <c r="I68" i="10"/>
  <c r="I105" i="10"/>
  <c r="I65" i="10"/>
  <c r="I60" i="10"/>
  <c r="I49" i="10"/>
  <c r="I32" i="10"/>
  <c r="I94" i="10"/>
  <c r="I101" i="10"/>
  <c r="I30" i="10"/>
  <c r="I57" i="10"/>
  <c r="I26" i="10"/>
  <c r="I77" i="10"/>
  <c r="I39" i="10"/>
  <c r="I36" i="10"/>
  <c r="I28" i="10"/>
  <c r="I74" i="10"/>
  <c r="I59" i="10"/>
  <c r="I78" i="10"/>
  <c r="I120" i="10"/>
  <c r="I56" i="10"/>
  <c r="I55" i="10"/>
  <c r="I37" i="10"/>
  <c r="I42" i="8"/>
  <c r="I62" i="8"/>
  <c r="I52" i="8"/>
  <c r="I51" i="8"/>
  <c r="I55" i="8"/>
  <c r="I32" i="8"/>
  <c r="I114" i="8"/>
  <c r="I60" i="8"/>
  <c r="I113" i="8"/>
  <c r="I85" i="8"/>
  <c r="I50" i="8"/>
  <c r="I110" i="8"/>
  <c r="I20" i="8"/>
  <c r="I48" i="8"/>
  <c r="I5" i="8"/>
  <c r="I104" i="8"/>
  <c r="I14" i="8"/>
  <c r="I39" i="8"/>
  <c r="I43" i="8"/>
  <c r="I7" i="8"/>
  <c r="I47" i="8"/>
  <c r="I72" i="8"/>
  <c r="I98" i="8"/>
  <c r="I102" i="8"/>
  <c r="I2" i="8"/>
  <c r="I96" i="8"/>
  <c r="I76" i="8"/>
  <c r="I19" i="8"/>
  <c r="I4" i="8"/>
  <c r="I22" i="8"/>
  <c r="I44" i="8"/>
  <c r="I13" i="8"/>
  <c r="I25" i="8"/>
  <c r="I27" i="8"/>
  <c r="I57" i="8"/>
  <c r="I3" i="8"/>
  <c r="I11" i="8"/>
  <c r="I15" i="8"/>
  <c r="I91" i="8"/>
  <c r="I124" i="8"/>
  <c r="I41" i="8"/>
  <c r="I40" i="8"/>
  <c r="I30" i="8"/>
  <c r="I56" i="8"/>
  <c r="I10" i="8"/>
  <c r="I105" i="8"/>
  <c r="I92" i="8"/>
  <c r="I21" i="8"/>
  <c r="I101" i="8"/>
  <c r="I65" i="8"/>
  <c r="I17" i="8"/>
  <c r="I116" i="8"/>
  <c r="I115" i="8"/>
  <c r="I109" i="8"/>
  <c r="I93" i="8"/>
  <c r="I66" i="8"/>
  <c r="I95" i="8"/>
  <c r="I79" i="8"/>
  <c r="I119" i="8"/>
  <c r="I33" i="8"/>
  <c r="I80" i="8"/>
  <c r="I38" i="8"/>
  <c r="I100" i="8"/>
  <c r="I24" i="8"/>
  <c r="I63" i="8"/>
  <c r="I59" i="8"/>
  <c r="I107" i="8"/>
  <c r="I117" i="8"/>
  <c r="I6" i="8"/>
  <c r="I106" i="8"/>
  <c r="I78" i="8"/>
  <c r="I74" i="8"/>
  <c r="I64" i="8"/>
  <c r="I49" i="8"/>
  <c r="I99" i="8"/>
  <c r="I103" i="8"/>
  <c r="I8" i="8"/>
  <c r="I71" i="8"/>
  <c r="I45" i="8"/>
  <c r="I87" i="8"/>
  <c r="I16" i="8"/>
  <c r="I53" i="8"/>
  <c r="I46" i="8"/>
  <c r="I84" i="8"/>
  <c r="I73" i="8"/>
  <c r="I12" i="8"/>
  <c r="I70" i="8"/>
  <c r="I69" i="8"/>
  <c r="I54" i="8"/>
  <c r="I29" i="7"/>
  <c r="I53" i="7"/>
  <c r="I8" i="7"/>
  <c r="I9" i="7"/>
  <c r="I2" i="7"/>
  <c r="I49" i="7"/>
  <c r="I112" i="7"/>
  <c r="AA106" i="2" s="1"/>
  <c r="I50" i="7"/>
  <c r="I111" i="7"/>
  <c r="AA103" i="2" s="1"/>
  <c r="I18" i="7"/>
  <c r="AA102" i="2" s="1"/>
  <c r="I6" i="7"/>
  <c r="I107" i="7"/>
  <c r="AA100" i="2" s="1"/>
  <c r="I110" i="7"/>
  <c r="AA98" i="2" s="1"/>
  <c r="I39" i="7"/>
  <c r="I90" i="7"/>
  <c r="AA96" i="2" s="1"/>
  <c r="I100" i="7"/>
  <c r="AA94" i="2" s="1"/>
  <c r="I104" i="7"/>
  <c r="AA93" i="2" s="1"/>
  <c r="I24" i="7"/>
  <c r="I3" i="7"/>
  <c r="I16" i="7"/>
  <c r="AA90" i="2" s="1"/>
  <c r="I37" i="7"/>
  <c r="I65" i="7"/>
  <c r="I92" i="7"/>
  <c r="AA87" i="2" s="1"/>
  <c r="I97" i="7"/>
  <c r="AA83" i="2" s="1"/>
  <c r="I95" i="7"/>
  <c r="AA82" i="2" s="1"/>
  <c r="I17" i="7"/>
  <c r="AA81" i="2" s="1"/>
  <c r="I70" i="7"/>
  <c r="I52" i="7"/>
  <c r="I88" i="7"/>
  <c r="AA78" i="2" s="1"/>
  <c r="I11" i="7"/>
  <c r="AA77" i="2" s="1"/>
  <c r="I32" i="7"/>
  <c r="I48" i="7"/>
  <c r="I5" i="7"/>
  <c r="AA73" i="2" s="1"/>
  <c r="I7" i="7"/>
  <c r="AA72" i="2" s="1"/>
  <c r="I4" i="7"/>
  <c r="I31" i="7"/>
  <c r="I57" i="7"/>
  <c r="I30" i="7"/>
  <c r="I83" i="7"/>
  <c r="AA65" i="2" s="1"/>
  <c r="I21" i="7"/>
  <c r="AA120" i="2" s="1"/>
  <c r="I26" i="7"/>
  <c r="I25" i="7"/>
  <c r="I89" i="7"/>
  <c r="AA62" i="2" s="1"/>
  <c r="I45" i="7"/>
  <c r="I44" i="7"/>
  <c r="I101" i="7"/>
  <c r="AA59" i="2" s="1"/>
  <c r="I84" i="7"/>
  <c r="AA58" i="2" s="1"/>
  <c r="I13" i="7"/>
  <c r="I96" i="7"/>
  <c r="AA56" i="2" s="1"/>
  <c r="I56" i="7"/>
  <c r="I69" i="7"/>
  <c r="I115" i="7"/>
  <c r="AA53" i="2" s="1"/>
  <c r="I114" i="7"/>
  <c r="AA52" i="2" s="1"/>
  <c r="I106" i="7"/>
  <c r="AA50" i="2" s="1"/>
  <c r="I85" i="7"/>
  <c r="AA49" i="2" s="1"/>
  <c r="I59" i="7"/>
  <c r="I87" i="7"/>
  <c r="AA47" i="2" s="1"/>
  <c r="I74" i="7"/>
  <c r="I118" i="7"/>
  <c r="AA43" i="2" s="1"/>
  <c r="I58" i="7"/>
  <c r="I75" i="7"/>
  <c r="I23" i="7"/>
  <c r="I94" i="7"/>
  <c r="AA37" i="2" s="1"/>
  <c r="I113" i="7"/>
  <c r="AA35" i="2" s="1"/>
  <c r="I54" i="7"/>
  <c r="I47" i="7"/>
  <c r="I103" i="7"/>
  <c r="AA32" i="2" s="1"/>
  <c r="I116" i="7"/>
  <c r="AA30" i="2" s="1"/>
  <c r="I73" i="7"/>
  <c r="I102" i="7"/>
  <c r="AA27" i="2" s="1"/>
  <c r="I72" i="7"/>
  <c r="I67" i="7"/>
  <c r="I55" i="7"/>
  <c r="I40" i="7"/>
  <c r="I93" i="7"/>
  <c r="AA22" i="2" s="1"/>
  <c r="I98" i="7"/>
  <c r="AA21" i="2" s="1"/>
  <c r="I38" i="7"/>
  <c r="I64" i="7"/>
  <c r="I34" i="7"/>
  <c r="I79" i="7"/>
  <c r="AA17" i="2" s="1"/>
  <c r="I43" i="7"/>
  <c r="I41" i="7"/>
  <c r="I36" i="7"/>
  <c r="I10" i="7"/>
  <c r="AA11" i="2" s="1"/>
  <c r="I66" i="7"/>
  <c r="I80" i="7"/>
  <c r="AA9" i="2" s="1"/>
  <c r="I119" i="7"/>
  <c r="AA7" i="2" s="1"/>
  <c r="I63" i="7"/>
  <c r="I62" i="7"/>
  <c r="I42" i="7"/>
  <c r="I20" i="6"/>
  <c r="I48" i="6"/>
  <c r="I34" i="6"/>
  <c r="I33" i="6"/>
  <c r="I8" i="6"/>
  <c r="I44" i="6"/>
  <c r="I113" i="6"/>
  <c r="Y106" i="2" s="1"/>
  <c r="I45" i="6"/>
  <c r="I112" i="6"/>
  <c r="Y103" i="2" s="1"/>
  <c r="I75" i="6"/>
  <c r="Y102" i="2" s="1"/>
  <c r="I32" i="6"/>
  <c r="I9" i="6"/>
  <c r="Y100" i="2" s="1"/>
  <c r="I111" i="6"/>
  <c r="Y98" i="2" s="1"/>
  <c r="I31" i="6"/>
  <c r="I90" i="6"/>
  <c r="Y96" i="2" s="1"/>
  <c r="I102" i="6"/>
  <c r="Y94" i="2" s="1"/>
  <c r="I105" i="6"/>
  <c r="Y93" i="2" s="1"/>
  <c r="I15" i="6"/>
  <c r="I21" i="6"/>
  <c r="I110" i="6"/>
  <c r="Y90" i="2" s="1"/>
  <c r="I29" i="6"/>
  <c r="I60" i="6"/>
  <c r="I92" i="6"/>
  <c r="Y87" i="2" s="1"/>
  <c r="I99" i="6"/>
  <c r="Y83" i="2" s="1"/>
  <c r="I95" i="6"/>
  <c r="Y82" i="2" s="1"/>
  <c r="I88" i="6"/>
  <c r="Y81" i="2" s="1"/>
  <c r="I64" i="6"/>
  <c r="I47" i="6"/>
  <c r="I87" i="6"/>
  <c r="Y78" i="2" s="1"/>
  <c r="I93" i="6"/>
  <c r="Y77" i="2" s="1"/>
  <c r="I24" i="6"/>
  <c r="I43" i="6"/>
  <c r="I97" i="6"/>
  <c r="Y73" i="2" s="1"/>
  <c r="I96" i="6"/>
  <c r="Y72" i="2" s="1"/>
  <c r="I40" i="6"/>
  <c r="I23" i="6"/>
  <c r="I52" i="6"/>
  <c r="I22" i="6"/>
  <c r="I82" i="6"/>
  <c r="Y65" i="2" s="1"/>
  <c r="I16" i="6"/>
  <c r="I89" i="6"/>
  <c r="Y62" i="2" s="1"/>
  <c r="I39" i="6"/>
  <c r="I38" i="6"/>
  <c r="I103" i="6"/>
  <c r="Y59" i="2" s="1"/>
  <c r="I83" i="6"/>
  <c r="Y58" i="2" s="1"/>
  <c r="I68" i="6"/>
  <c r="I98" i="6"/>
  <c r="Y56" i="2" s="1"/>
  <c r="I51" i="6"/>
  <c r="I2" i="6"/>
  <c r="I116" i="6"/>
  <c r="Y53" i="2" s="1"/>
  <c r="I115" i="6"/>
  <c r="Y52" i="2" s="1"/>
  <c r="I107" i="6"/>
  <c r="Y50" i="2" s="1"/>
  <c r="I84" i="6"/>
  <c r="Y49" i="2" s="1"/>
  <c r="I54" i="6"/>
  <c r="I86" i="6"/>
  <c r="Y47" i="2" s="1"/>
  <c r="I70" i="6"/>
  <c r="I119" i="6"/>
  <c r="Y43" i="2" s="1"/>
  <c r="I53" i="6"/>
  <c r="I71" i="6"/>
  <c r="I14" i="6"/>
  <c r="I94" i="6"/>
  <c r="Y37" i="2" s="1"/>
  <c r="I114" i="6"/>
  <c r="Y35" i="2" s="1"/>
  <c r="I49" i="6"/>
  <c r="I42" i="6"/>
  <c r="I3" i="6"/>
  <c r="Y32" i="2" s="1"/>
  <c r="I117" i="6"/>
  <c r="Y30" i="2" s="1"/>
  <c r="I69" i="6"/>
  <c r="I104" i="6"/>
  <c r="Y27" i="2" s="1"/>
  <c r="I66" i="6"/>
  <c r="I62" i="6"/>
  <c r="I50" i="6"/>
  <c r="I4" i="6"/>
  <c r="I5" i="6"/>
  <c r="Y22" i="2" s="1"/>
  <c r="I100" i="6"/>
  <c r="Y21" i="2" s="1"/>
  <c r="I30" i="6"/>
  <c r="I59" i="6"/>
  <c r="I26" i="6"/>
  <c r="I77" i="6"/>
  <c r="Y17" i="2" s="1"/>
  <c r="I37" i="6"/>
  <c r="I35" i="6"/>
  <c r="I28" i="6"/>
  <c r="I7" i="6"/>
  <c r="Y11" i="2" s="1"/>
  <c r="I61" i="6"/>
  <c r="I78" i="6"/>
  <c r="Y9" i="2" s="1"/>
  <c r="I6" i="6"/>
  <c r="Y7" i="2" s="1"/>
  <c r="I58" i="6"/>
  <c r="I57" i="6"/>
  <c r="I36" i="6"/>
  <c r="I11" i="5"/>
  <c r="I62" i="5"/>
  <c r="I4" i="5"/>
  <c r="I9" i="5"/>
  <c r="I54" i="5"/>
  <c r="I59" i="5"/>
  <c r="I115" i="5"/>
  <c r="X106" i="2" s="1"/>
  <c r="I14" i="5"/>
  <c r="I25" i="5"/>
  <c r="X103" i="2" s="1"/>
  <c r="I85" i="5"/>
  <c r="X102" i="2" s="1"/>
  <c r="I51" i="5"/>
  <c r="I112" i="5"/>
  <c r="X100" i="2" s="1"/>
  <c r="I2" i="5"/>
  <c r="X98" i="2" s="1"/>
  <c r="I49" i="5"/>
  <c r="I96" i="5"/>
  <c r="X96" i="2" s="1"/>
  <c r="I36" i="5"/>
  <c r="X94" i="2" s="1"/>
  <c r="I109" i="5"/>
  <c r="X93" i="2" s="1"/>
  <c r="I40" i="5"/>
  <c r="I33" i="5"/>
  <c r="I17" i="5"/>
  <c r="X90" i="2" s="1"/>
  <c r="I15" i="5"/>
  <c r="I70" i="5"/>
  <c r="I20" i="5"/>
  <c r="X87" i="2" s="1"/>
  <c r="I104" i="5"/>
  <c r="X83" i="2" s="1"/>
  <c r="I100" i="5"/>
  <c r="X82" i="2" s="1"/>
  <c r="I6" i="5"/>
  <c r="X81" i="2" s="1"/>
  <c r="I5" i="5"/>
  <c r="I61" i="5"/>
  <c r="I27" i="5"/>
  <c r="X78" i="2" s="1"/>
  <c r="I98" i="5"/>
  <c r="X77" i="2" s="1"/>
  <c r="I18" i="5"/>
  <c r="I58" i="5"/>
  <c r="I102" i="5"/>
  <c r="X73" i="2" s="1"/>
  <c r="I101" i="5"/>
  <c r="X72" i="2" s="1"/>
  <c r="I57" i="5"/>
  <c r="I44" i="5"/>
  <c r="I23" i="5"/>
  <c r="I26" i="5"/>
  <c r="I91" i="5"/>
  <c r="X65" i="2" s="1"/>
  <c r="I42" i="5"/>
  <c r="I41" i="5"/>
  <c r="I95" i="5"/>
  <c r="X62" i="2" s="1"/>
  <c r="I56" i="5"/>
  <c r="I55" i="5"/>
  <c r="I106" i="5"/>
  <c r="X59" i="2" s="1"/>
  <c r="I92" i="5"/>
  <c r="X58" i="2" s="1"/>
  <c r="I77" i="5"/>
  <c r="I103" i="5"/>
  <c r="X56" i="2" s="1"/>
  <c r="I35" i="5"/>
  <c r="I74" i="5"/>
  <c r="I28" i="5"/>
  <c r="X53" i="2" s="1"/>
  <c r="I117" i="5"/>
  <c r="X52" i="2" s="1"/>
  <c r="I111" i="5"/>
  <c r="X50" i="2" s="1"/>
  <c r="I93" i="5"/>
  <c r="X49" i="2" s="1"/>
  <c r="I65" i="5"/>
  <c r="I94" i="5"/>
  <c r="X47" i="2" s="1"/>
  <c r="I79" i="5"/>
  <c r="I120" i="5"/>
  <c r="X43" i="2" s="1"/>
  <c r="I64" i="5"/>
  <c r="I80" i="5"/>
  <c r="I39" i="5"/>
  <c r="I99" i="5"/>
  <c r="X37" i="2" s="1"/>
  <c r="I116" i="5"/>
  <c r="X35" i="2" s="1"/>
  <c r="I63" i="5"/>
  <c r="I29" i="5"/>
  <c r="I108" i="5"/>
  <c r="X32" i="2" s="1"/>
  <c r="I118" i="5"/>
  <c r="X30" i="2" s="1"/>
  <c r="I78" i="5"/>
  <c r="I107" i="5"/>
  <c r="X27" i="2" s="1"/>
  <c r="I75" i="5"/>
  <c r="I72" i="5"/>
  <c r="I3" i="5"/>
  <c r="I50" i="5"/>
  <c r="I12" i="5"/>
  <c r="X22" i="2" s="1"/>
  <c r="I105" i="5"/>
  <c r="X21" i="2" s="1"/>
  <c r="I48" i="5"/>
  <c r="I69" i="5"/>
  <c r="I45" i="5"/>
  <c r="I87" i="5"/>
  <c r="X17" i="2" s="1"/>
  <c r="I8" i="5"/>
  <c r="I52" i="5"/>
  <c r="I47" i="5"/>
  <c r="I84" i="5"/>
  <c r="X11" i="2" s="1"/>
  <c r="I71" i="5"/>
  <c r="I32" i="5"/>
  <c r="X9" i="2" s="1"/>
  <c r="I121" i="5"/>
  <c r="X7" i="2" s="1"/>
  <c r="I68" i="5"/>
  <c r="I67" i="5"/>
  <c r="I53" i="5"/>
  <c r="I23" i="4"/>
  <c r="I69" i="4"/>
  <c r="I58" i="4"/>
  <c r="I59" i="4"/>
  <c r="I9" i="4"/>
  <c r="I76" i="4"/>
  <c r="I61" i="4"/>
  <c r="W106" i="2" s="1"/>
  <c r="I26" i="4"/>
  <c r="I71" i="4"/>
  <c r="W103" i="2" s="1"/>
  <c r="I7" i="4"/>
  <c r="W102" i="2" s="1"/>
  <c r="I14" i="4"/>
  <c r="I30" i="4"/>
  <c r="W100" i="2" s="1"/>
  <c r="I16" i="4"/>
  <c r="W98" i="2" s="1"/>
  <c r="I70" i="4"/>
  <c r="I31" i="4"/>
  <c r="W96" i="2" s="1"/>
  <c r="I68" i="4"/>
  <c r="W94" i="2" s="1"/>
  <c r="I48" i="4"/>
  <c r="W93" i="2" s="1"/>
  <c r="I13" i="4"/>
  <c r="I28" i="4"/>
  <c r="I8" i="4"/>
  <c r="W90" i="2" s="1"/>
  <c r="I119" i="4"/>
  <c r="I72" i="4"/>
  <c r="I115" i="4"/>
  <c r="W87" i="2" s="1"/>
  <c r="I37" i="4"/>
  <c r="W83" i="2" s="1"/>
  <c r="I2" i="4"/>
  <c r="W82" i="2" s="1"/>
  <c r="I117" i="4"/>
  <c r="W81" i="2" s="1"/>
  <c r="I105" i="4"/>
  <c r="I52" i="4"/>
  <c r="I4" i="4"/>
  <c r="W78" i="2" s="1"/>
  <c r="I34" i="4"/>
  <c r="W77" i="2" s="1"/>
  <c r="I25" i="4"/>
  <c r="I43" i="4"/>
  <c r="I66" i="4"/>
  <c r="W73" i="2" s="1"/>
  <c r="I19" i="4"/>
  <c r="W72" i="2" s="1"/>
  <c r="I108" i="4"/>
  <c r="W71" i="2" s="1"/>
  <c r="I20" i="4"/>
  <c r="I29" i="4"/>
  <c r="I62" i="4"/>
  <c r="I22" i="4"/>
  <c r="I56" i="4"/>
  <c r="W65" i="2" s="1"/>
  <c r="I82" i="4"/>
  <c r="I80" i="4"/>
  <c r="I91" i="4"/>
  <c r="W62" i="2" s="1"/>
  <c r="I51" i="4"/>
  <c r="I93" i="4"/>
  <c r="I63" i="4"/>
  <c r="W59" i="2" s="1"/>
  <c r="I102" i="4"/>
  <c r="W58" i="2" s="1"/>
  <c r="I35" i="4"/>
  <c r="I40" i="4"/>
  <c r="W56" i="2" s="1"/>
  <c r="I107" i="4"/>
  <c r="I97" i="4"/>
  <c r="I39" i="4"/>
  <c r="W53" i="2" s="1"/>
  <c r="I111" i="4"/>
  <c r="W52" i="2" s="1"/>
  <c r="I114" i="4"/>
  <c r="W50" i="2" s="1"/>
  <c r="I24" i="4"/>
  <c r="W49" i="2" s="1"/>
  <c r="I77" i="4"/>
  <c r="I83" i="4"/>
  <c r="W47" i="2" s="1"/>
  <c r="I104" i="4"/>
  <c r="I12" i="4"/>
  <c r="W43" i="2" s="1"/>
  <c r="I96" i="4"/>
  <c r="I18" i="4"/>
  <c r="I95" i="4"/>
  <c r="I94" i="4"/>
  <c r="W37" i="2" s="1"/>
  <c r="I21" i="4"/>
  <c r="W35" i="2" s="1"/>
  <c r="I89" i="4"/>
  <c r="I32" i="4"/>
  <c r="I50" i="4"/>
  <c r="W32" i="2" s="1"/>
  <c r="I75" i="4"/>
  <c r="W30" i="2" s="1"/>
  <c r="I65" i="4"/>
  <c r="I49" i="4"/>
  <c r="W27" i="2" s="1"/>
  <c r="I67" i="4"/>
  <c r="I64" i="4"/>
  <c r="I87" i="4"/>
  <c r="I42" i="4"/>
  <c r="I38" i="4"/>
  <c r="W22" i="2" s="1"/>
  <c r="I120" i="4"/>
  <c r="W21" i="2" s="1"/>
  <c r="I100" i="4"/>
  <c r="I60" i="4"/>
  <c r="I53" i="4"/>
  <c r="I110" i="4"/>
  <c r="W17" i="2" s="1"/>
  <c r="I103" i="4"/>
  <c r="I3" i="4"/>
  <c r="I81" i="4"/>
  <c r="I6" i="4"/>
  <c r="W11" i="2" s="1"/>
  <c r="I36" i="4"/>
  <c r="I15" i="4"/>
  <c r="W9" i="2" s="1"/>
  <c r="I99" i="4"/>
  <c r="W7" i="2" s="1"/>
  <c r="I113" i="4"/>
  <c r="I79" i="4"/>
  <c r="I45" i="4"/>
  <c r="I38" i="3"/>
  <c r="I62" i="3"/>
  <c r="I52" i="3"/>
  <c r="I51" i="3"/>
  <c r="I54" i="3"/>
  <c r="I58" i="3"/>
  <c r="I116" i="3"/>
  <c r="V106" i="2" s="1"/>
  <c r="I59" i="3"/>
  <c r="I20" i="3"/>
  <c r="V103" i="2" s="1"/>
  <c r="I81" i="3"/>
  <c r="V102" i="2" s="1"/>
  <c r="I50" i="3"/>
  <c r="I111" i="3"/>
  <c r="V100" i="2" s="1"/>
  <c r="I115" i="3"/>
  <c r="V98" i="2" s="1"/>
  <c r="I48" i="3"/>
  <c r="I93" i="3"/>
  <c r="V96" i="2" s="1"/>
  <c r="I105" i="3"/>
  <c r="V94" i="2" s="1"/>
  <c r="I108" i="3"/>
  <c r="V93" i="2" s="1"/>
  <c r="I33" i="3"/>
  <c r="I39" i="3"/>
  <c r="I114" i="3"/>
  <c r="V90" i="2" s="1"/>
  <c r="I46" i="3"/>
  <c r="I27" i="3"/>
  <c r="I16" i="3"/>
  <c r="V87" i="2" s="1"/>
  <c r="I102" i="3"/>
  <c r="V83" i="2" s="1"/>
  <c r="I98" i="3"/>
  <c r="V82" i="2" s="1"/>
  <c r="I91" i="3"/>
  <c r="V81" i="2" s="1"/>
  <c r="I17" i="3"/>
  <c r="I61" i="3"/>
  <c r="I90" i="3"/>
  <c r="V78" i="2" s="1"/>
  <c r="I95" i="3"/>
  <c r="V77" i="2" s="1"/>
  <c r="I42" i="3"/>
  <c r="I6" i="3"/>
  <c r="I100" i="3"/>
  <c r="V73" i="2" s="1"/>
  <c r="I99" i="3"/>
  <c r="V72" i="2" s="1"/>
  <c r="I56" i="3"/>
  <c r="I41" i="3"/>
  <c r="I65" i="3"/>
  <c r="I40" i="3"/>
  <c r="I86" i="3"/>
  <c r="V65" i="2" s="1"/>
  <c r="I35" i="3"/>
  <c r="I34" i="3"/>
  <c r="I92" i="3"/>
  <c r="V62" i="2" s="1"/>
  <c r="I2" i="3"/>
  <c r="I5" i="3"/>
  <c r="I106" i="3"/>
  <c r="V59" i="2" s="1"/>
  <c r="I3" i="3"/>
  <c r="V58" i="2" s="1"/>
  <c r="I78" i="3"/>
  <c r="I101" i="3"/>
  <c r="V56" i="2" s="1"/>
  <c r="I64" i="3"/>
  <c r="I74" i="3"/>
  <c r="I117" i="3"/>
  <c r="V53" i="2" s="1"/>
  <c r="I18" i="3"/>
  <c r="V52" i="2" s="1"/>
  <c r="I110" i="3"/>
  <c r="V50" i="2" s="1"/>
  <c r="I87" i="3"/>
  <c r="V49" i="2" s="1"/>
  <c r="I67" i="3"/>
  <c r="I89" i="3"/>
  <c r="V47" i="2" s="1"/>
  <c r="I23" i="3"/>
  <c r="I120" i="3"/>
  <c r="V43" i="2" s="1"/>
  <c r="I66" i="3"/>
  <c r="I79" i="3"/>
  <c r="I76" i="3"/>
  <c r="I32" i="3"/>
  <c r="I97" i="3"/>
  <c r="V37" i="2" s="1"/>
  <c r="I14" i="3"/>
  <c r="V35" i="2" s="1"/>
  <c r="I63" i="3"/>
  <c r="I22" i="3"/>
  <c r="I107" i="3"/>
  <c r="V32" i="2" s="1"/>
  <c r="I118" i="3"/>
  <c r="V30" i="2" s="1"/>
  <c r="I11" i="3"/>
  <c r="I12" i="3"/>
  <c r="V27" i="2" s="1"/>
  <c r="I24" i="3"/>
  <c r="I72" i="3"/>
  <c r="I28" i="3"/>
  <c r="I49" i="3"/>
  <c r="I96" i="3"/>
  <c r="V22" i="2" s="1"/>
  <c r="I103" i="3"/>
  <c r="V21" i="2" s="1"/>
  <c r="I47" i="3"/>
  <c r="I10" i="3"/>
  <c r="I7" i="3"/>
  <c r="I83" i="3"/>
  <c r="V17" i="2" s="1"/>
  <c r="I55" i="3"/>
  <c r="I53" i="3"/>
  <c r="I45" i="3"/>
  <c r="I19" i="3"/>
  <c r="V11" i="2" s="1"/>
  <c r="I15" i="3"/>
  <c r="I84" i="3"/>
  <c r="V9" i="2" s="1"/>
  <c r="I121" i="3"/>
  <c r="V7" i="2" s="1"/>
  <c r="I71" i="3"/>
  <c r="I70" i="3"/>
  <c r="I4" i="3"/>
  <c r="I71" i="2" l="1"/>
  <c r="H71" i="2" s="1"/>
  <c r="G108" i="4"/>
  <c r="G123" i="5"/>
  <c r="J124" i="1"/>
  <c r="F9" i="3"/>
  <c r="F8" i="9"/>
  <c r="F85" i="4"/>
  <c r="F73" i="6"/>
  <c r="F44" i="11"/>
  <c r="F82" i="5"/>
  <c r="F49" i="14"/>
  <c r="F72" i="16"/>
  <c r="F77" i="7"/>
  <c r="F82" i="8"/>
  <c r="F72" i="10"/>
  <c r="F70" i="12"/>
  <c r="F74" i="13"/>
  <c r="F69" i="15"/>
  <c r="F51" i="3"/>
  <c r="F34" i="10"/>
  <c r="F33" i="6"/>
  <c r="F51" i="8"/>
  <c r="F39" i="13"/>
  <c r="F9" i="7"/>
  <c r="F106" i="9"/>
  <c r="F105" i="11"/>
  <c r="F59" i="4"/>
  <c r="F109" i="14"/>
  <c r="F33" i="16"/>
  <c r="F30" i="12"/>
  <c r="F27" i="15"/>
  <c r="F9" i="5"/>
  <c r="F53" i="3"/>
  <c r="F35" i="16"/>
  <c r="F41" i="7"/>
  <c r="F32" i="12"/>
  <c r="F29" i="15"/>
  <c r="F36" i="10"/>
  <c r="F35" i="6"/>
  <c r="F53" i="8"/>
  <c r="F41" i="13"/>
  <c r="F3" i="4"/>
  <c r="F13" i="11"/>
  <c r="F19" i="9"/>
  <c r="F52" i="5"/>
  <c r="F21" i="14"/>
  <c r="F73" i="16"/>
  <c r="F85" i="8"/>
  <c r="F75" i="10"/>
  <c r="F73" i="12"/>
  <c r="F76" i="13"/>
  <c r="F72" i="15"/>
  <c r="F100" i="9"/>
  <c r="F7" i="4"/>
  <c r="F75" i="6"/>
  <c r="F99" i="11"/>
  <c r="F85" i="5"/>
  <c r="F18" i="7"/>
  <c r="F81" i="3"/>
  <c r="F102" i="14"/>
  <c r="F81" i="4"/>
  <c r="F28" i="6"/>
  <c r="F46" i="8"/>
  <c r="F34" i="13"/>
  <c r="F17" i="9"/>
  <c r="F19" i="14"/>
  <c r="F11" i="11"/>
  <c r="F47" i="5"/>
  <c r="F36" i="7"/>
  <c r="F28" i="10"/>
  <c r="F45" i="3"/>
  <c r="F27" i="16"/>
  <c r="F26" i="12"/>
  <c r="F21" i="15"/>
  <c r="F106" i="6"/>
  <c r="F38" i="11"/>
  <c r="F110" i="5"/>
  <c r="F43" i="14"/>
  <c r="F109" i="3"/>
  <c r="F90" i="4"/>
  <c r="F108" i="8"/>
  <c r="F105" i="7"/>
  <c r="F107" i="13"/>
  <c r="F43" i="9"/>
  <c r="F106" i="16"/>
  <c r="F108" i="10"/>
  <c r="F105" i="12"/>
  <c r="F105" i="15"/>
  <c r="F86" i="11"/>
  <c r="F70" i="5"/>
  <c r="F27" i="3"/>
  <c r="F91" i="14"/>
  <c r="F60" i="16"/>
  <c r="F65" i="7"/>
  <c r="F58" i="10"/>
  <c r="F57" i="12"/>
  <c r="F62" i="13"/>
  <c r="F55" i="15"/>
  <c r="F60" i="6"/>
  <c r="F88" i="9"/>
  <c r="F72" i="4"/>
  <c r="F72" i="8"/>
  <c r="F68" i="5"/>
  <c r="F113" i="4"/>
  <c r="F12" i="9"/>
  <c r="F5" i="11"/>
  <c r="F13" i="14"/>
  <c r="F58" i="16"/>
  <c r="F63" i="7"/>
  <c r="F56" i="10"/>
  <c r="F55" i="12"/>
  <c r="F60" i="13"/>
  <c r="F53" i="15"/>
  <c r="F71" i="3"/>
  <c r="F70" i="8"/>
  <c r="F58" i="6"/>
  <c r="F67" i="6"/>
  <c r="F76" i="5"/>
  <c r="F31" i="8"/>
  <c r="F35" i="14"/>
  <c r="F121" i="4"/>
  <c r="F77" i="3"/>
  <c r="F28" i="11"/>
  <c r="F67" i="16"/>
  <c r="F14" i="7"/>
  <c r="F34" i="9"/>
  <c r="F66" i="10"/>
  <c r="F65" i="12"/>
  <c r="F69" i="13"/>
  <c r="F63" i="15"/>
  <c r="F19" i="4"/>
  <c r="F101" i="5"/>
  <c r="F99" i="3"/>
  <c r="F27" i="8"/>
  <c r="F8" i="13"/>
  <c r="F7" i="7"/>
  <c r="F75" i="14"/>
  <c r="F95" i="16"/>
  <c r="F72" i="9"/>
  <c r="F97" i="10"/>
  <c r="F95" i="12"/>
  <c r="F94" i="15"/>
  <c r="F96" i="6"/>
  <c r="F70" i="11"/>
  <c r="F82" i="4"/>
  <c r="F68" i="14"/>
  <c r="F42" i="5"/>
  <c r="F16" i="16"/>
  <c r="F66" i="9"/>
  <c r="F15" i="12"/>
  <c r="F10" i="15"/>
  <c r="F35" i="3"/>
  <c r="F17" i="10"/>
  <c r="F63" i="11"/>
  <c r="F17" i="6"/>
  <c r="F26" i="7"/>
  <c r="F41" i="8"/>
  <c r="F24" i="13"/>
  <c r="F107" i="6"/>
  <c r="F52" i="9"/>
  <c r="F114" i="4"/>
  <c r="F49" i="11"/>
  <c r="F110" i="3"/>
  <c r="F109" i="8"/>
  <c r="F111" i="5"/>
  <c r="F54" i="14"/>
  <c r="F107" i="16"/>
  <c r="F109" i="10"/>
  <c r="F106" i="12"/>
  <c r="F106" i="15"/>
  <c r="F106" i="7"/>
  <c r="F108" i="13"/>
  <c r="F83" i="3"/>
  <c r="F110" i="4"/>
  <c r="F79" i="7"/>
  <c r="F75" i="16"/>
  <c r="F87" i="8"/>
  <c r="F77" i="10"/>
  <c r="F75" i="12"/>
  <c r="F78" i="13"/>
  <c r="F74" i="15"/>
  <c r="F77" i="6"/>
  <c r="F87" i="5"/>
  <c r="F22" i="9"/>
  <c r="F24" i="14"/>
  <c r="F16" i="11"/>
  <c r="F4" i="3"/>
  <c r="F9" i="9"/>
  <c r="F36" i="16"/>
  <c r="F42" i="7"/>
  <c r="F2" i="11"/>
  <c r="F33" i="12"/>
  <c r="F30" i="15"/>
  <c r="F37" i="10"/>
  <c r="F45" i="4"/>
  <c r="F36" i="6"/>
  <c r="F54" i="8"/>
  <c r="F42" i="13"/>
  <c r="F53" i="5"/>
  <c r="F9" i="14"/>
  <c r="F16" i="8"/>
  <c r="F22" i="14"/>
  <c r="F55" i="3"/>
  <c r="F4" i="13"/>
  <c r="F38" i="16"/>
  <c r="F43" i="7"/>
  <c r="F35" i="12"/>
  <c r="F32" i="15"/>
  <c r="F37" i="6"/>
  <c r="F20" i="9"/>
  <c r="F39" i="10"/>
  <c r="F103" i="4"/>
  <c r="F14" i="11"/>
  <c r="F8" i="5"/>
  <c r="F106" i="4"/>
  <c r="F104" i="3"/>
  <c r="F116" i="4"/>
  <c r="F31" i="3"/>
  <c r="F41" i="4"/>
  <c r="F60" i="3"/>
  <c r="F101" i="4"/>
  <c r="F21" i="3"/>
  <c r="F57" i="4"/>
  <c r="F80" i="3"/>
  <c r="F73" i="4"/>
  <c r="F113" i="3"/>
  <c r="F33" i="4"/>
  <c r="F112" i="3"/>
  <c r="F66" i="5"/>
  <c r="F68" i="3"/>
  <c r="F74" i="4"/>
  <c r="F44" i="3"/>
  <c r="F83" i="5"/>
  <c r="F84" i="4"/>
  <c r="F21" i="5"/>
  <c r="F92" i="4"/>
  <c r="F79" i="6"/>
  <c r="F88" i="5"/>
  <c r="F46" i="6"/>
  <c r="F60" i="5"/>
  <c r="F72" i="6"/>
  <c r="F81" i="5"/>
  <c r="F13" i="6"/>
  <c r="F38" i="5"/>
  <c r="F108" i="6"/>
  <c r="F113" i="5"/>
  <c r="F27" i="6"/>
  <c r="F46" i="5"/>
  <c r="F109" i="6"/>
  <c r="F114" i="5"/>
  <c r="F101" i="6"/>
  <c r="F19" i="5"/>
  <c r="F6" i="16"/>
  <c r="F74" i="6"/>
  <c r="F55" i="16"/>
  <c r="F55" i="6"/>
  <c r="F17" i="16"/>
  <c r="F18" i="6"/>
  <c r="F99" i="7"/>
  <c r="F100" i="16"/>
  <c r="F81" i="7"/>
  <c r="F77" i="16"/>
  <c r="F22" i="7"/>
  <c r="F12" i="16"/>
  <c r="F51" i="7"/>
  <c r="F47" i="16"/>
  <c r="F76" i="7"/>
  <c r="F71" i="16"/>
  <c r="F108" i="7"/>
  <c r="F108" i="16"/>
  <c r="F35" i="7"/>
  <c r="F26" i="16"/>
  <c r="F109" i="7"/>
  <c r="F109" i="16"/>
  <c r="F18" i="8"/>
  <c r="F27" i="7"/>
  <c r="F83" i="8"/>
  <c r="F12" i="7"/>
  <c r="F67" i="8"/>
  <c r="F60" i="7"/>
  <c r="F40" i="9"/>
  <c r="F61" i="8"/>
  <c r="F6" i="9"/>
  <c r="F28" i="8"/>
  <c r="F18" i="9"/>
  <c r="F34" i="8"/>
  <c r="F114" i="9"/>
  <c r="F112" i="8"/>
  <c r="F14" i="9"/>
  <c r="F88" i="8"/>
  <c r="F53" i="9"/>
  <c r="F37" i="8"/>
  <c r="F85" i="9"/>
  <c r="F81" i="8"/>
  <c r="F84" i="9"/>
  <c r="F111" i="8"/>
  <c r="F53" i="10"/>
  <c r="F86" i="9"/>
  <c r="F18" i="10"/>
  <c r="F7" i="9"/>
  <c r="F73" i="10"/>
  <c r="F3" i="9"/>
  <c r="F83" i="11"/>
  <c r="F71" i="10"/>
  <c r="F82" i="11"/>
  <c r="F111" i="10"/>
  <c r="F96" i="11"/>
  <c r="F27" i="10"/>
  <c r="F114" i="11"/>
  <c r="F112" i="10"/>
  <c r="F12" i="11"/>
  <c r="F102" i="10"/>
  <c r="F7" i="11"/>
  <c r="F79" i="10"/>
  <c r="F50" i="11"/>
  <c r="F13" i="10"/>
  <c r="F35" i="11"/>
  <c r="F46" i="10"/>
  <c r="F71" i="12"/>
  <c r="F45" i="11"/>
  <c r="F52" i="12"/>
  <c r="F84" i="11"/>
  <c r="F16" i="12"/>
  <c r="F110" i="11"/>
  <c r="F20" i="13"/>
  <c r="F12" i="12"/>
  <c r="F51" i="13"/>
  <c r="F44" i="12"/>
  <c r="F73" i="13"/>
  <c r="F69" i="12"/>
  <c r="F110" i="13"/>
  <c r="F108" i="12"/>
  <c r="F33" i="13"/>
  <c r="F25" i="12"/>
  <c r="F111" i="13"/>
  <c r="F109" i="12"/>
  <c r="F15" i="13"/>
  <c r="F99" i="12"/>
  <c r="F80" i="13"/>
  <c r="F77" i="12"/>
  <c r="F50" i="14"/>
  <c r="F75" i="13"/>
  <c r="F89" i="14"/>
  <c r="F12" i="13"/>
  <c r="F114" i="14"/>
  <c r="F10" i="13"/>
  <c r="F108" i="15"/>
  <c r="F118" i="14"/>
  <c r="F99" i="15"/>
  <c r="F20" i="14"/>
  <c r="F76" i="15"/>
  <c r="F15" i="14"/>
  <c r="F6" i="15"/>
  <c r="F55" i="14"/>
  <c r="F41" i="15"/>
  <c r="F41" i="14"/>
  <c r="F68" i="15"/>
  <c r="F88" i="14"/>
  <c r="F107" i="15"/>
  <c r="F87" i="14"/>
  <c r="F20" i="15"/>
  <c r="F99" i="14"/>
  <c r="F11" i="15"/>
  <c r="F70" i="15"/>
  <c r="F11" i="4"/>
  <c r="F50" i="15"/>
  <c r="G73" i="8"/>
  <c r="G66" i="7"/>
  <c r="G59" i="8"/>
  <c r="G47" i="7"/>
  <c r="G76" i="9"/>
  <c r="G29" i="8"/>
  <c r="G87" i="9"/>
  <c r="G98" i="8"/>
  <c r="G57" i="9"/>
  <c r="G65" i="8"/>
  <c r="G46" i="9"/>
  <c r="G33" i="8"/>
  <c r="G100" i="9"/>
  <c r="G85" i="8"/>
  <c r="G35" i="9"/>
  <c r="G117" i="8"/>
  <c r="G30" i="9"/>
  <c r="G74" i="8"/>
  <c r="G67" i="9"/>
  <c r="G91" i="8"/>
  <c r="G9" i="9"/>
  <c r="G54" i="8"/>
  <c r="G72" i="9"/>
  <c r="G27" i="8"/>
  <c r="G109" i="9"/>
  <c r="G42" i="8"/>
  <c r="G16" i="9"/>
  <c r="G84" i="8"/>
  <c r="G80" i="9"/>
  <c r="G76" i="8"/>
  <c r="G42" i="9"/>
  <c r="G38" i="8"/>
  <c r="G49" i="9"/>
  <c r="G95" i="8"/>
  <c r="G88" i="9"/>
  <c r="G72" i="8"/>
  <c r="G61" i="9"/>
  <c r="G105" i="8"/>
  <c r="G23" i="9"/>
  <c r="G45" i="8"/>
  <c r="G74" i="9"/>
  <c r="G13" i="8"/>
  <c r="G59" i="9"/>
  <c r="G21" i="8"/>
  <c r="G102" i="9"/>
  <c r="G60" i="8"/>
  <c r="G45" i="9"/>
  <c r="G80" i="8"/>
  <c r="G108" i="9"/>
  <c r="G62" i="8"/>
  <c r="G52" i="9"/>
  <c r="G109" i="8"/>
  <c r="G48" i="9"/>
  <c r="G79" i="8"/>
  <c r="G41" i="9"/>
  <c r="G100" i="8"/>
  <c r="G66" i="9"/>
  <c r="G41" i="8"/>
  <c r="G101" i="9"/>
  <c r="G113" i="8"/>
  <c r="G69" i="9"/>
  <c r="G11" i="8"/>
  <c r="G79" i="9"/>
  <c r="G19" i="8"/>
  <c r="G28" i="9"/>
  <c r="G49" i="8"/>
  <c r="G105" i="9"/>
  <c r="G55" i="8"/>
  <c r="G75" i="9"/>
  <c r="G44" i="8"/>
  <c r="G97" i="9"/>
  <c r="G20" i="8"/>
  <c r="G95" i="9"/>
  <c r="G5" i="8"/>
  <c r="G12" i="9"/>
  <c r="G70" i="8"/>
  <c r="G20" i="9"/>
  <c r="G16" i="8"/>
  <c r="G99" i="9"/>
  <c r="G50" i="8"/>
  <c r="G17" i="9"/>
  <c r="G46" i="8"/>
  <c r="G96" i="9"/>
  <c r="G48" i="8"/>
  <c r="G103" i="9"/>
  <c r="G114" i="8"/>
  <c r="G63" i="9"/>
  <c r="G56" i="8"/>
  <c r="G58" i="9"/>
  <c r="G101" i="8"/>
  <c r="G77" i="9"/>
  <c r="G22" i="8"/>
  <c r="G51" i="9"/>
  <c r="G93" i="8"/>
  <c r="G47" i="9"/>
  <c r="G119" i="8"/>
  <c r="G19" i="9"/>
  <c r="G53" i="8"/>
  <c r="G92" i="9"/>
  <c r="G39" i="8"/>
  <c r="G60" i="9"/>
  <c r="G92" i="8"/>
  <c r="G62" i="9"/>
  <c r="G10" i="8"/>
  <c r="G65" i="9"/>
  <c r="G40" i="8"/>
  <c r="G94" i="9"/>
  <c r="G104" i="8"/>
  <c r="G24" i="9"/>
  <c r="G71" i="8"/>
  <c r="G37" i="9"/>
  <c r="G107" i="8"/>
  <c r="G55" i="9"/>
  <c r="G116" i="8"/>
  <c r="G68" i="9"/>
  <c r="G15" i="8"/>
  <c r="G15" i="9"/>
  <c r="G12" i="8"/>
  <c r="G26" i="9"/>
  <c r="G103" i="8"/>
  <c r="G5" i="9"/>
  <c r="G9" i="8"/>
  <c r="G25" i="9"/>
  <c r="G8" i="8"/>
  <c r="G64" i="9"/>
  <c r="G30" i="8"/>
  <c r="G11" i="9"/>
  <c r="G69" i="8"/>
  <c r="G31" i="9"/>
  <c r="G78" i="8"/>
  <c r="G106" i="9"/>
  <c r="G51" i="8"/>
  <c r="G32" i="9"/>
  <c r="G106" i="8"/>
  <c r="G27" i="9"/>
  <c r="G99" i="8"/>
  <c r="G98" i="9"/>
  <c r="G110" i="8"/>
  <c r="G39" i="9"/>
  <c r="G24" i="8"/>
  <c r="G110" i="9"/>
  <c r="G94" i="8"/>
  <c r="G89" i="9"/>
  <c r="G47" i="8"/>
  <c r="G54" i="9"/>
  <c r="G115" i="8"/>
  <c r="G13" i="9"/>
  <c r="G120" i="8"/>
  <c r="G38" i="9"/>
  <c r="G63" i="8"/>
  <c r="G50" i="9"/>
  <c r="G66" i="8"/>
  <c r="G73" i="9"/>
  <c r="G25" i="8"/>
  <c r="G78" i="9"/>
  <c r="G4" i="8"/>
  <c r="G93" i="9"/>
  <c r="G14" i="8"/>
  <c r="G70" i="9"/>
  <c r="G3" i="8"/>
  <c r="G90" i="9"/>
  <c r="G7" i="8"/>
  <c r="G112" i="9"/>
  <c r="G68" i="8"/>
  <c r="G81" i="9"/>
  <c r="G96" i="8"/>
  <c r="G22" i="9"/>
  <c r="G87" i="8"/>
  <c r="G56" i="9"/>
  <c r="G17" i="8"/>
  <c r="G29" i="9"/>
  <c r="G64" i="8"/>
  <c r="G104" i="9"/>
  <c r="G32" i="8"/>
  <c r="G33" i="9"/>
  <c r="G6" i="8"/>
  <c r="G107" i="9"/>
  <c r="G52" i="8"/>
  <c r="G83" i="9"/>
  <c r="G102" i="8"/>
  <c r="G91" i="9"/>
  <c r="G43" i="8"/>
  <c r="G71" i="9"/>
  <c r="G57" i="8"/>
  <c r="G96" i="10"/>
  <c r="G82" i="9"/>
  <c r="G37" i="11"/>
  <c r="G14" i="10"/>
  <c r="G74" i="11"/>
  <c r="G25" i="10"/>
  <c r="G85" i="11"/>
  <c r="G92" i="10"/>
  <c r="G54" i="11"/>
  <c r="G9" i="10"/>
  <c r="G41" i="11"/>
  <c r="G51" i="10"/>
  <c r="G99" i="11"/>
  <c r="G75" i="10"/>
  <c r="G29" i="11"/>
  <c r="G118" i="10"/>
  <c r="G24" i="11"/>
  <c r="G60" i="10"/>
  <c r="G64" i="11"/>
  <c r="G82" i="10"/>
  <c r="G2" i="11"/>
  <c r="G37" i="10"/>
  <c r="G9" i="11"/>
  <c r="G59" i="10"/>
  <c r="G70" i="11"/>
  <c r="G97" i="10"/>
  <c r="G86" i="11"/>
  <c r="G58" i="10"/>
  <c r="G58" i="11"/>
  <c r="G104" i="10"/>
  <c r="G17" i="11"/>
  <c r="G26" i="10"/>
  <c r="G72" i="11"/>
  <c r="G5" i="10"/>
  <c r="G56" i="11"/>
  <c r="G67" i="10"/>
  <c r="G101" i="11"/>
  <c r="G45" i="10"/>
  <c r="G40" i="11"/>
  <c r="G70" i="10"/>
  <c r="G78" i="11"/>
  <c r="G63" i="10"/>
  <c r="G107" i="11"/>
  <c r="G47" i="10"/>
  <c r="G49" i="11"/>
  <c r="G109" i="10"/>
  <c r="G43" i="11"/>
  <c r="G69" i="10"/>
  <c r="G36" i="11"/>
  <c r="G95" i="10"/>
  <c r="G63" i="11"/>
  <c r="G17" i="10"/>
  <c r="G100" i="11"/>
  <c r="G114" i="10"/>
  <c r="G66" i="11"/>
  <c r="G50" i="10"/>
  <c r="G77" i="11"/>
  <c r="G7" i="10"/>
  <c r="G22" i="11"/>
  <c r="G32" i="10"/>
  <c r="G104" i="11"/>
  <c r="G38" i="10"/>
  <c r="G73" i="11"/>
  <c r="G24" i="10"/>
  <c r="G95" i="11"/>
  <c r="G6" i="10"/>
  <c r="G93" i="11"/>
  <c r="G90" i="10"/>
  <c r="G5" i="11"/>
  <c r="G56" i="10"/>
  <c r="G14" i="11"/>
  <c r="G39" i="10"/>
  <c r="G98" i="11"/>
  <c r="G33" i="10"/>
  <c r="G11" i="11"/>
  <c r="G28" i="10"/>
  <c r="G94" i="11"/>
  <c r="G31" i="10"/>
  <c r="G102" i="11"/>
  <c r="G8" i="10"/>
  <c r="G60" i="11"/>
  <c r="G41" i="10"/>
  <c r="G55" i="11"/>
  <c r="G99" i="10"/>
  <c r="G75" i="11"/>
  <c r="G93" i="10"/>
  <c r="G48" i="11"/>
  <c r="G84" i="10"/>
  <c r="G42" i="11"/>
  <c r="G2" i="10"/>
  <c r="G108" i="11"/>
  <c r="G20" i="10"/>
  <c r="G13" i="11"/>
  <c r="G36" i="10"/>
  <c r="G90" i="11"/>
  <c r="G15" i="10"/>
  <c r="G57" i="11"/>
  <c r="G83" i="10"/>
  <c r="G59" i="11"/>
  <c r="G40" i="10"/>
  <c r="G62" i="11"/>
  <c r="G16" i="10"/>
  <c r="G92" i="11"/>
  <c r="G103" i="10"/>
  <c r="G18" i="11"/>
  <c r="G57" i="10"/>
  <c r="G31" i="11"/>
  <c r="G106" i="10"/>
  <c r="G52" i="11"/>
  <c r="G117" i="10"/>
  <c r="G32" i="11"/>
  <c r="G43" i="10"/>
  <c r="G65" i="11"/>
  <c r="G22" i="10"/>
  <c r="G8" i="11"/>
  <c r="G78" i="10"/>
  <c r="G20" i="11"/>
  <c r="G101" i="10"/>
  <c r="G67" i="11"/>
  <c r="G19" i="10"/>
  <c r="G19" i="11"/>
  <c r="G30" i="10"/>
  <c r="G61" i="11"/>
  <c r="G89" i="10"/>
  <c r="G4" i="11"/>
  <c r="G55" i="10"/>
  <c r="G25" i="11"/>
  <c r="G65" i="10"/>
  <c r="G105" i="11"/>
  <c r="G34" i="10"/>
  <c r="G26" i="11"/>
  <c r="G105" i="10"/>
  <c r="G21" i="11"/>
  <c r="G94" i="10"/>
  <c r="G97" i="11"/>
  <c r="G110" i="10"/>
  <c r="G34" i="11"/>
  <c r="G115" i="10"/>
  <c r="G46" i="11"/>
  <c r="G86" i="10"/>
  <c r="G109" i="11"/>
  <c r="G85" i="10"/>
  <c r="G87" i="11"/>
  <c r="G29" i="10"/>
  <c r="G51" i="11"/>
  <c r="G116" i="10"/>
  <c r="G6" i="11"/>
  <c r="G120" i="10"/>
  <c r="G33" i="11"/>
  <c r="G48" i="10"/>
  <c r="G47" i="11"/>
  <c r="G52" i="10"/>
  <c r="G71" i="11"/>
  <c r="G98" i="10"/>
  <c r="G76" i="11"/>
  <c r="G87" i="10"/>
  <c r="G91" i="11"/>
  <c r="G107" i="10"/>
  <c r="G68" i="11"/>
  <c r="G23" i="10"/>
  <c r="G88" i="11"/>
  <c r="G113" i="10"/>
  <c r="G10" i="11"/>
  <c r="G74" i="10"/>
  <c r="G112" i="11"/>
  <c r="G54" i="10"/>
  <c r="G79" i="11"/>
  <c r="G88" i="10"/>
  <c r="G16" i="11"/>
  <c r="G77" i="10"/>
  <c r="G53" i="11"/>
  <c r="G62" i="10"/>
  <c r="G23" i="11"/>
  <c r="G49" i="10"/>
  <c r="G103" i="11"/>
  <c r="G44" i="10"/>
  <c r="G27" i="11"/>
  <c r="G68" i="10"/>
  <c r="G106" i="11"/>
  <c r="G35" i="10"/>
  <c r="G81" i="11"/>
  <c r="G100" i="10"/>
  <c r="G89" i="11"/>
  <c r="G21" i="10"/>
  <c r="G69" i="11"/>
  <c r="G3" i="10"/>
  <c r="G94" i="12"/>
  <c r="G80" i="11"/>
  <c r="G66" i="13"/>
  <c r="G62" i="12"/>
  <c r="G50" i="13"/>
  <c r="G43" i="12"/>
  <c r="G31" i="13"/>
  <c r="G23" i="12"/>
  <c r="G93" i="13"/>
  <c r="G90" i="12"/>
  <c r="G17" i="13"/>
  <c r="G49" i="12"/>
  <c r="G56" i="13"/>
  <c r="G8" i="12"/>
  <c r="G76" i="13"/>
  <c r="G73" i="12"/>
  <c r="G117" i="13"/>
  <c r="G116" i="12"/>
  <c r="G63" i="13"/>
  <c r="G59" i="12"/>
  <c r="G83" i="13"/>
  <c r="G80" i="12"/>
  <c r="G42" i="13"/>
  <c r="G33" i="12"/>
  <c r="G14" i="13"/>
  <c r="G58" i="12"/>
  <c r="G8" i="13"/>
  <c r="G95" i="12"/>
  <c r="G62" i="13"/>
  <c r="G57" i="12"/>
  <c r="G32" i="13"/>
  <c r="G24" i="12"/>
  <c r="G53" i="13"/>
  <c r="G46" i="12"/>
  <c r="G108" i="13"/>
  <c r="G106" i="12"/>
  <c r="G71" i="13"/>
  <c r="G67" i="12"/>
  <c r="G96" i="13"/>
  <c r="G93" i="12"/>
  <c r="G24" i="13"/>
  <c r="G15" i="12"/>
  <c r="G113" i="13"/>
  <c r="G112" i="12"/>
  <c r="G9" i="13"/>
  <c r="G50" i="12"/>
  <c r="G52" i="13"/>
  <c r="G45" i="12"/>
  <c r="G37" i="13"/>
  <c r="G6" i="12"/>
  <c r="G43" i="13"/>
  <c r="G34" i="12"/>
  <c r="G30" i="13"/>
  <c r="G22" i="12"/>
  <c r="G2" i="13"/>
  <c r="G111" i="12"/>
  <c r="G103" i="13"/>
  <c r="G101" i="12"/>
  <c r="G91" i="13"/>
  <c r="G88" i="12"/>
  <c r="G60" i="13"/>
  <c r="G55" i="12"/>
  <c r="G4" i="13"/>
  <c r="G35" i="12"/>
  <c r="G38" i="13"/>
  <c r="G9" i="12"/>
  <c r="G34" i="13"/>
  <c r="G26" i="12"/>
  <c r="G36" i="13"/>
  <c r="G29" i="12"/>
  <c r="G44" i="13"/>
  <c r="G37" i="12"/>
  <c r="G99" i="13"/>
  <c r="G96" i="12"/>
  <c r="G94" i="13"/>
  <c r="G91" i="12"/>
  <c r="G85" i="13"/>
  <c r="G82" i="12"/>
  <c r="G16" i="13"/>
  <c r="G118" i="12"/>
  <c r="G26" i="13"/>
  <c r="G18" i="12"/>
  <c r="G41" i="13"/>
  <c r="G32" i="12"/>
  <c r="G22" i="13"/>
  <c r="G13" i="12"/>
  <c r="G84" i="13"/>
  <c r="G81" i="12"/>
  <c r="G3" i="13"/>
  <c r="G36" i="12"/>
  <c r="G23" i="13"/>
  <c r="G14" i="12"/>
  <c r="G102" i="13"/>
  <c r="G100" i="12"/>
  <c r="G61" i="13"/>
  <c r="G56" i="12"/>
  <c r="G105" i="13"/>
  <c r="G103" i="12"/>
  <c r="G116" i="13"/>
  <c r="G115" i="12"/>
  <c r="G47" i="13"/>
  <c r="G40" i="12"/>
  <c r="G28" i="13"/>
  <c r="G20" i="12"/>
  <c r="G79" i="13"/>
  <c r="G76" i="12"/>
  <c r="G87" i="13"/>
  <c r="G84" i="12"/>
  <c r="G72" i="13"/>
  <c r="G68" i="12"/>
  <c r="G101" i="13"/>
  <c r="G98" i="12"/>
  <c r="G25" i="13"/>
  <c r="G17" i="12"/>
  <c r="G7" i="13"/>
  <c r="G28" i="12"/>
  <c r="G90" i="13"/>
  <c r="G87" i="12"/>
  <c r="G59" i="13"/>
  <c r="G54" i="12"/>
  <c r="G68" i="13"/>
  <c r="G64" i="12"/>
  <c r="G39" i="13"/>
  <c r="G30" i="12"/>
  <c r="G104" i="13"/>
  <c r="G102" i="12"/>
  <c r="G95" i="13"/>
  <c r="G92" i="12"/>
  <c r="G109" i="13"/>
  <c r="G107" i="12"/>
  <c r="G13" i="13"/>
  <c r="G113" i="12"/>
  <c r="G21" i="13"/>
  <c r="G5" i="12"/>
  <c r="G70" i="13"/>
  <c r="G4" i="12"/>
  <c r="G86" i="13"/>
  <c r="G83" i="12"/>
  <c r="G35" i="13"/>
  <c r="G27" i="12"/>
  <c r="G115" i="13"/>
  <c r="G114" i="12"/>
  <c r="G119" i="13"/>
  <c r="G119" i="12"/>
  <c r="G54" i="13"/>
  <c r="G47" i="12"/>
  <c r="G57" i="13"/>
  <c r="G51" i="12"/>
  <c r="G98" i="13"/>
  <c r="G3" i="12"/>
  <c r="G88" i="13"/>
  <c r="G85" i="12"/>
  <c r="G106" i="13"/>
  <c r="G104" i="12"/>
  <c r="G29" i="13"/>
  <c r="G21" i="12"/>
  <c r="G112" i="13"/>
  <c r="G110" i="12"/>
  <c r="G6" i="13"/>
  <c r="G72" i="12"/>
  <c r="G48" i="13"/>
  <c r="G41" i="12"/>
  <c r="G58" i="13"/>
  <c r="G53" i="12"/>
  <c r="G89" i="13"/>
  <c r="G86" i="12"/>
  <c r="G78" i="13"/>
  <c r="G75" i="12"/>
  <c r="G65" i="13"/>
  <c r="G61" i="12"/>
  <c r="G55" i="13"/>
  <c r="G48" i="12"/>
  <c r="G49" i="13"/>
  <c r="G42" i="12"/>
  <c r="G5" i="13"/>
  <c r="G66" i="12"/>
  <c r="G40" i="13"/>
  <c r="G31" i="12"/>
  <c r="G100" i="13"/>
  <c r="G97" i="12"/>
  <c r="G27" i="13"/>
  <c r="G19" i="12"/>
  <c r="G45" i="13"/>
  <c r="G38" i="12"/>
  <c r="G114" i="13"/>
  <c r="G2" i="12"/>
  <c r="G85" i="14"/>
  <c r="G97" i="13"/>
  <c r="G18" i="15"/>
  <c r="G79" i="14"/>
  <c r="G89" i="15"/>
  <c r="G90" i="14"/>
  <c r="G46" i="15"/>
  <c r="G59" i="14"/>
  <c r="G48" i="15"/>
  <c r="G46" i="14"/>
  <c r="G72" i="15"/>
  <c r="G102" i="14"/>
  <c r="G116" i="15"/>
  <c r="G36" i="14"/>
  <c r="G57" i="15"/>
  <c r="G31" i="14"/>
  <c r="G79" i="15"/>
  <c r="G69" i="14"/>
  <c r="G30" i="15"/>
  <c r="G9" i="14"/>
  <c r="G56" i="15"/>
  <c r="G17" i="14"/>
  <c r="G94" i="15"/>
  <c r="G75" i="14"/>
  <c r="G13" i="15"/>
  <c r="G112" i="14"/>
  <c r="G71" i="15"/>
  <c r="G18" i="14"/>
  <c r="G60" i="15"/>
  <c r="G83" i="14"/>
  <c r="G7" i="15"/>
  <c r="G42" i="14"/>
  <c r="G83" i="15"/>
  <c r="G51" i="14"/>
  <c r="G55" i="15"/>
  <c r="G91" i="14"/>
  <c r="G101" i="15"/>
  <c r="G63" i="14"/>
  <c r="G19" i="15"/>
  <c r="G25" i="14"/>
  <c r="G38" i="15"/>
  <c r="G77" i="14"/>
  <c r="G64" i="15"/>
  <c r="G61" i="14"/>
  <c r="G40" i="15"/>
  <c r="G105" i="14"/>
  <c r="G67" i="15"/>
  <c r="G45" i="14"/>
  <c r="G43" i="15"/>
  <c r="G111" i="14"/>
  <c r="G106" i="15"/>
  <c r="G54" i="14"/>
  <c r="G66" i="15"/>
  <c r="G48" i="14"/>
  <c r="G92" i="15"/>
  <c r="G4" i="14"/>
  <c r="G10" i="15"/>
  <c r="G68" i="14"/>
  <c r="G111" i="15"/>
  <c r="G103" i="14"/>
  <c r="G47" i="15"/>
  <c r="G71" i="14"/>
  <c r="G42" i="15"/>
  <c r="G82" i="14"/>
  <c r="G25" i="15"/>
  <c r="G29" i="14"/>
  <c r="G31" i="15"/>
  <c r="G108" i="14"/>
  <c r="G17" i="15"/>
  <c r="G78" i="14"/>
  <c r="G110" i="15"/>
  <c r="G98" i="14"/>
  <c r="G87" i="15"/>
  <c r="G97" i="14"/>
  <c r="G53" i="15"/>
  <c r="G13" i="14"/>
  <c r="G32" i="15"/>
  <c r="G22" i="14"/>
  <c r="G26" i="15"/>
  <c r="G101" i="14"/>
  <c r="G21" i="15"/>
  <c r="G19" i="14"/>
  <c r="G24" i="15"/>
  <c r="G8" i="14"/>
  <c r="G112" i="15"/>
  <c r="G106" i="14"/>
  <c r="G34" i="15"/>
  <c r="G65" i="14"/>
  <c r="G96" i="15"/>
  <c r="G60" i="14"/>
  <c r="G90" i="15"/>
  <c r="G80" i="14"/>
  <c r="G81" i="15"/>
  <c r="G53" i="14"/>
  <c r="G118" i="15"/>
  <c r="G47" i="14"/>
  <c r="G29" i="15"/>
  <c r="G21" i="14"/>
  <c r="G8" i="15"/>
  <c r="G94" i="14"/>
  <c r="G80" i="15"/>
  <c r="G62" i="14"/>
  <c r="G33" i="15"/>
  <c r="G64" i="14"/>
  <c r="G9" i="15"/>
  <c r="G67" i="14"/>
  <c r="G100" i="15"/>
  <c r="G95" i="14"/>
  <c r="G54" i="15"/>
  <c r="G26" i="14"/>
  <c r="G103" i="15"/>
  <c r="G38" i="14"/>
  <c r="G115" i="15"/>
  <c r="G57" i="14"/>
  <c r="G37" i="15"/>
  <c r="G6" i="14"/>
  <c r="G15" i="15"/>
  <c r="G70" i="14"/>
  <c r="G75" i="15"/>
  <c r="G16" i="14"/>
  <c r="G98" i="15"/>
  <c r="G28" i="14"/>
  <c r="G12" i="15"/>
  <c r="G72" i="14"/>
  <c r="G23" i="15"/>
  <c r="G27" i="14"/>
  <c r="G86" i="15"/>
  <c r="G66" i="14"/>
  <c r="G52" i="15"/>
  <c r="G12" i="14"/>
  <c r="G62" i="15"/>
  <c r="G32" i="14"/>
  <c r="G27" i="15"/>
  <c r="G109" i="14"/>
  <c r="G102" i="15"/>
  <c r="G33" i="14"/>
  <c r="G91" i="15"/>
  <c r="G3" i="14"/>
  <c r="G2" i="15"/>
  <c r="G100" i="14"/>
  <c r="G113" i="15"/>
  <c r="G40" i="14"/>
  <c r="G82" i="15"/>
  <c r="G113" i="14"/>
  <c r="G22" i="15"/>
  <c r="G92" i="14"/>
  <c r="G114" i="15"/>
  <c r="G56" i="14"/>
  <c r="G119" i="15"/>
  <c r="G14" i="14"/>
  <c r="G44" i="15"/>
  <c r="G39" i="14"/>
  <c r="G49" i="15"/>
  <c r="G52" i="14"/>
  <c r="G95" i="15"/>
  <c r="G76" i="14"/>
  <c r="G84" i="15"/>
  <c r="G81" i="14"/>
  <c r="G16" i="15"/>
  <c r="G73" i="14"/>
  <c r="G109" i="15"/>
  <c r="G7" i="14"/>
  <c r="G51" i="15"/>
  <c r="G116" i="14"/>
  <c r="G85" i="15"/>
  <c r="G84" i="14"/>
  <c r="G74" i="15"/>
  <c r="G24" i="14"/>
  <c r="G59" i="15"/>
  <c r="G58" i="14"/>
  <c r="G45" i="15"/>
  <c r="G30" i="14"/>
  <c r="G39" i="15"/>
  <c r="G107" i="14"/>
  <c r="G65" i="15"/>
  <c r="G34" i="14"/>
  <c r="G28" i="15"/>
  <c r="G110" i="14"/>
  <c r="G97" i="15"/>
  <c r="G86" i="14"/>
  <c r="G14" i="15"/>
  <c r="G93" i="14"/>
  <c r="G35" i="15"/>
  <c r="G5" i="14"/>
  <c r="G104" i="15"/>
  <c r="G2" i="14"/>
  <c r="G93" i="15"/>
  <c r="G4" i="9"/>
  <c r="G2" i="9"/>
  <c r="G2" i="8"/>
  <c r="G73" i="16"/>
  <c r="G95" i="16"/>
  <c r="G19" i="16"/>
  <c r="G13" i="16"/>
  <c r="G44" i="16"/>
  <c r="G3" i="16"/>
  <c r="G107" i="16"/>
  <c r="G16" i="16"/>
  <c r="G31" i="16"/>
  <c r="G23" i="16"/>
  <c r="G88" i="16"/>
  <c r="G58" i="16"/>
  <c r="G38" i="16"/>
  <c r="G32" i="16"/>
  <c r="G27" i="16"/>
  <c r="G30" i="16"/>
  <c r="G113" i="16"/>
  <c r="G97" i="16"/>
  <c r="G91" i="16"/>
  <c r="G82" i="16"/>
  <c r="G118" i="16"/>
  <c r="G90" i="16"/>
  <c r="G5" i="16"/>
  <c r="G61" i="16"/>
  <c r="G84" i="16"/>
  <c r="G46" i="16"/>
  <c r="G70" i="16"/>
  <c r="G48" i="16"/>
  <c r="G111" i="16"/>
  <c r="G35" i="16"/>
  <c r="G14" i="16"/>
  <c r="G81" i="16"/>
  <c r="G39" i="16"/>
  <c r="G15" i="16"/>
  <c r="G101" i="16"/>
  <c r="G59" i="16"/>
  <c r="G104" i="16"/>
  <c r="G116" i="16"/>
  <c r="G43" i="16"/>
  <c r="G21" i="16"/>
  <c r="G76" i="16"/>
  <c r="G24" i="16"/>
  <c r="G80" i="16"/>
  <c r="G60" i="16"/>
  <c r="G68" i="16"/>
  <c r="G49" i="16"/>
  <c r="G93" i="16"/>
  <c r="G99" i="16"/>
  <c r="G18" i="16"/>
  <c r="G29" i="16"/>
  <c r="G87" i="16"/>
  <c r="G57" i="16"/>
  <c r="G66" i="16"/>
  <c r="G33" i="16"/>
  <c r="G103" i="16"/>
  <c r="G92" i="16"/>
  <c r="G114" i="16"/>
  <c r="G52" i="16"/>
  <c r="G36" i="16"/>
  <c r="G8" i="16"/>
  <c r="G25" i="16"/>
  <c r="G53" i="16"/>
  <c r="G83" i="16"/>
  <c r="G28" i="16"/>
  <c r="G115" i="16"/>
  <c r="G119" i="16"/>
  <c r="G50" i="16"/>
  <c r="G7" i="16"/>
  <c r="G96" i="16"/>
  <c r="G85" i="16"/>
  <c r="G105" i="16"/>
  <c r="G94" i="16"/>
  <c r="G22" i="16"/>
  <c r="G110" i="16"/>
  <c r="G54" i="16"/>
  <c r="G4" i="16"/>
  <c r="G64" i="16"/>
  <c r="G102" i="16"/>
  <c r="G112" i="16"/>
  <c r="G56" i="16"/>
  <c r="G86" i="16"/>
  <c r="G75" i="16"/>
  <c r="G63" i="16"/>
  <c r="G51" i="16"/>
  <c r="G45" i="16"/>
  <c r="G69" i="16"/>
  <c r="G34" i="16"/>
  <c r="G98" i="16"/>
  <c r="G20" i="16"/>
  <c r="G3" i="7"/>
  <c r="G41" i="16"/>
  <c r="G37" i="16"/>
  <c r="G2" i="7"/>
  <c r="G2" i="16"/>
  <c r="G39" i="6"/>
  <c r="G40" i="16"/>
  <c r="G84" i="5"/>
  <c r="G7" i="6"/>
  <c r="G58" i="5"/>
  <c r="G43" i="6"/>
  <c r="G42" i="5"/>
  <c r="G17" i="6"/>
  <c r="G18" i="5"/>
  <c r="G24" i="6"/>
  <c r="G13" i="5"/>
  <c r="G25" i="6"/>
  <c r="G20" i="5"/>
  <c r="G92" i="6"/>
  <c r="G35" i="5"/>
  <c r="G51" i="6"/>
  <c r="G64" i="5"/>
  <c r="G53" i="6"/>
  <c r="G85" i="5"/>
  <c r="G75" i="6"/>
  <c r="G118" i="5"/>
  <c r="G117" i="6"/>
  <c r="G72" i="5"/>
  <c r="G62" i="6"/>
  <c r="G91" i="5"/>
  <c r="G82" i="6"/>
  <c r="G53" i="5"/>
  <c r="G36" i="6"/>
  <c r="G71" i="5"/>
  <c r="G61" i="6"/>
  <c r="G101" i="5"/>
  <c r="G96" i="6"/>
  <c r="G39" i="5"/>
  <c r="G14" i="6"/>
  <c r="G45" i="5"/>
  <c r="G26" i="6"/>
  <c r="G25" i="5"/>
  <c r="G112" i="6"/>
  <c r="G2" i="5"/>
  <c r="G111" i="6"/>
  <c r="G96" i="5"/>
  <c r="G90" i="6"/>
  <c r="G68" i="5"/>
  <c r="G58" i="6"/>
  <c r="G8" i="5"/>
  <c r="G37" i="6"/>
  <c r="G51" i="5"/>
  <c r="G32" i="6"/>
  <c r="G47" i="5"/>
  <c r="G28" i="6"/>
  <c r="G49" i="5"/>
  <c r="G31" i="6"/>
  <c r="G115" i="5"/>
  <c r="G113" i="6"/>
  <c r="G103" i="5"/>
  <c r="G98" i="6"/>
  <c r="G98" i="5"/>
  <c r="G93" i="6"/>
  <c r="G93" i="5"/>
  <c r="G84" i="6"/>
  <c r="G120" i="5"/>
  <c r="G119" i="6"/>
  <c r="G5" i="5"/>
  <c r="G64" i="6"/>
  <c r="G62" i="5"/>
  <c r="G48" i="6"/>
  <c r="G23" i="5"/>
  <c r="G52" i="6"/>
  <c r="G52" i="5"/>
  <c r="G35" i="6"/>
  <c r="G40" i="5"/>
  <c r="G15" i="6"/>
  <c r="G92" i="5"/>
  <c r="G83" i="6"/>
  <c r="G55" i="5"/>
  <c r="G38" i="6"/>
  <c r="G41" i="5"/>
  <c r="G16" i="6"/>
  <c r="G36" i="5"/>
  <c r="G102" i="6"/>
  <c r="G69" i="5"/>
  <c r="G59" i="6"/>
  <c r="G108" i="5"/>
  <c r="G3" i="6"/>
  <c r="G28" i="5"/>
  <c r="G116" i="6"/>
  <c r="G29" i="5"/>
  <c r="G42" i="6"/>
  <c r="G26" i="5"/>
  <c r="G22" i="6"/>
  <c r="G32" i="5"/>
  <c r="G78" i="6"/>
  <c r="G11" i="5"/>
  <c r="G20" i="6"/>
  <c r="G94" i="5"/>
  <c r="G86" i="6"/>
  <c r="G14" i="5"/>
  <c r="G45" i="6"/>
  <c r="G79" i="5"/>
  <c r="G70" i="6"/>
  <c r="G61" i="5"/>
  <c r="G47" i="6"/>
  <c r="G105" i="5"/>
  <c r="G100" i="6"/>
  <c r="G43" i="5"/>
  <c r="G19" i="6"/>
  <c r="G48" i="5"/>
  <c r="G30" i="6"/>
  <c r="G95" i="5"/>
  <c r="G89" i="6"/>
  <c r="G67" i="5"/>
  <c r="G57" i="6"/>
  <c r="G75" i="5"/>
  <c r="G66" i="6"/>
  <c r="G9" i="5"/>
  <c r="G33" i="6"/>
  <c r="G107" i="5"/>
  <c r="G104" i="6"/>
  <c r="G12" i="5"/>
  <c r="G5" i="6"/>
  <c r="G112" i="5"/>
  <c r="G9" i="6"/>
  <c r="G116" i="5"/>
  <c r="G114" i="6"/>
  <c r="G106" i="5"/>
  <c r="G103" i="6"/>
  <c r="G80" i="5"/>
  <c r="G71" i="6"/>
  <c r="G99" i="5"/>
  <c r="G94" i="6"/>
  <c r="G50" i="5"/>
  <c r="G4" i="6"/>
  <c r="G30" i="5"/>
  <c r="G85" i="6"/>
  <c r="G15" i="5"/>
  <c r="G29" i="6"/>
  <c r="G117" i="5"/>
  <c r="G115" i="6"/>
  <c r="G121" i="5"/>
  <c r="G6" i="6"/>
  <c r="G63" i="5"/>
  <c r="G49" i="6"/>
  <c r="G65" i="5"/>
  <c r="G54" i="6"/>
  <c r="G102" i="5"/>
  <c r="G97" i="6"/>
  <c r="G27" i="5"/>
  <c r="G87" i="6"/>
  <c r="G109" i="5"/>
  <c r="G105" i="6"/>
  <c r="G100" i="5"/>
  <c r="G95" i="6"/>
  <c r="G44" i="5"/>
  <c r="G23" i="6"/>
  <c r="G17" i="5"/>
  <c r="G110" i="6"/>
  <c r="G70" i="5"/>
  <c r="G60" i="6"/>
  <c r="G77" i="5"/>
  <c r="G68" i="6"/>
  <c r="G111" i="5"/>
  <c r="G107" i="6"/>
  <c r="G54" i="5"/>
  <c r="G8" i="6"/>
  <c r="G10" i="5"/>
  <c r="G56" i="6"/>
  <c r="G6" i="5"/>
  <c r="G88" i="6"/>
  <c r="G87" i="5"/>
  <c r="G77" i="6"/>
  <c r="G74" i="5"/>
  <c r="G2" i="6"/>
  <c r="G3" i="5"/>
  <c r="G50" i="6"/>
  <c r="G59" i="5"/>
  <c r="G44" i="6"/>
  <c r="G78" i="5"/>
  <c r="G69" i="6"/>
  <c r="G4" i="5"/>
  <c r="G34" i="6"/>
  <c r="G104" i="5"/>
  <c r="G99" i="6"/>
  <c r="G33" i="5"/>
  <c r="G21" i="6"/>
  <c r="G57" i="5"/>
  <c r="G40" i="6"/>
  <c r="G2" i="3"/>
  <c r="G56" i="5"/>
  <c r="G16" i="4"/>
  <c r="G117" i="4"/>
  <c r="G75" i="4"/>
  <c r="G114" i="4"/>
  <c r="G94" i="4"/>
  <c r="G31" i="4"/>
  <c r="G61" i="4"/>
  <c r="G50" i="4"/>
  <c r="G99" i="4"/>
  <c r="G4" i="4"/>
  <c r="G2" i="4"/>
  <c r="G8" i="4"/>
  <c r="G46" i="3"/>
  <c r="G119" i="4"/>
  <c r="G43" i="3"/>
  <c r="G118" i="4"/>
  <c r="G16" i="3"/>
  <c r="G115" i="4"/>
  <c r="G64" i="3"/>
  <c r="G107" i="4"/>
  <c r="G66" i="3"/>
  <c r="G96" i="4"/>
  <c r="G81" i="3"/>
  <c r="G7" i="4"/>
  <c r="G72" i="3"/>
  <c r="G64" i="4"/>
  <c r="G86" i="3"/>
  <c r="G56" i="4"/>
  <c r="G4" i="3"/>
  <c r="G45" i="4"/>
  <c r="G15" i="3"/>
  <c r="G36" i="4"/>
  <c r="G99" i="3"/>
  <c r="G19" i="4"/>
  <c r="G19" i="3"/>
  <c r="G6" i="4"/>
  <c r="G89" i="3"/>
  <c r="G83" i="4"/>
  <c r="G7" i="3"/>
  <c r="G53" i="4"/>
  <c r="G78" i="3"/>
  <c r="G35" i="4"/>
  <c r="G62" i="3"/>
  <c r="G69" i="4"/>
  <c r="G23" i="3"/>
  <c r="G104" i="4"/>
  <c r="G35" i="3"/>
  <c r="G82" i="4"/>
  <c r="G20" i="3"/>
  <c r="G71" i="4"/>
  <c r="G65" i="3"/>
  <c r="G62" i="4"/>
  <c r="G61" i="3"/>
  <c r="G52" i="4"/>
  <c r="G49" i="3"/>
  <c r="G42" i="4"/>
  <c r="G54" i="3"/>
  <c r="G9" i="4"/>
  <c r="G42" i="3"/>
  <c r="G25" i="4"/>
  <c r="G38" i="3"/>
  <c r="G23" i="4"/>
  <c r="G27" i="3"/>
  <c r="G72" i="4"/>
  <c r="G71" i="3"/>
  <c r="G113" i="4"/>
  <c r="G55" i="3"/>
  <c r="G103" i="4"/>
  <c r="G50" i="3"/>
  <c r="G14" i="4"/>
  <c r="G45" i="3"/>
  <c r="G81" i="4"/>
  <c r="G48" i="3"/>
  <c r="G70" i="4"/>
  <c r="G51" i="4"/>
  <c r="G101" i="3"/>
  <c r="G40" i="4"/>
  <c r="G95" i="3"/>
  <c r="G34" i="4"/>
  <c r="G87" i="3"/>
  <c r="G24" i="4"/>
  <c r="G120" i="3"/>
  <c r="G12" i="4"/>
  <c r="G17" i="3"/>
  <c r="G105" i="4"/>
  <c r="G106" i="3"/>
  <c r="G63" i="4"/>
  <c r="G59" i="3"/>
  <c r="G26" i="4"/>
  <c r="G33" i="3"/>
  <c r="G13" i="4"/>
  <c r="G3" i="3"/>
  <c r="G102" i="4"/>
  <c r="G5" i="3"/>
  <c r="G93" i="4"/>
  <c r="G34" i="3"/>
  <c r="G80" i="4"/>
  <c r="G105" i="3"/>
  <c r="G68" i="4"/>
  <c r="G10" i="3"/>
  <c r="G60" i="4"/>
  <c r="G117" i="3"/>
  <c r="G39" i="4"/>
  <c r="G22" i="3"/>
  <c r="G32" i="4"/>
  <c r="G40" i="3"/>
  <c r="G22" i="4"/>
  <c r="G84" i="3"/>
  <c r="G15" i="4"/>
  <c r="G32" i="3"/>
  <c r="G95" i="4"/>
  <c r="G6" i="3"/>
  <c r="G43" i="4"/>
  <c r="G79" i="3"/>
  <c r="G18" i="4"/>
  <c r="G103" i="3"/>
  <c r="G120" i="4"/>
  <c r="G37" i="3"/>
  <c r="G112" i="4"/>
  <c r="G47" i="3"/>
  <c r="G100" i="4"/>
  <c r="G92" i="3"/>
  <c r="G91" i="4"/>
  <c r="G70" i="3"/>
  <c r="G79" i="4"/>
  <c r="G24" i="3"/>
  <c r="G67" i="4"/>
  <c r="G51" i="3"/>
  <c r="G59" i="4"/>
  <c r="G12" i="3"/>
  <c r="G49" i="4"/>
  <c r="G96" i="3"/>
  <c r="G38" i="4"/>
  <c r="G111" i="3"/>
  <c r="G30" i="4"/>
  <c r="G14" i="3"/>
  <c r="G21" i="4"/>
  <c r="G88" i="3"/>
  <c r="G54" i="4"/>
  <c r="G18" i="3"/>
  <c r="G111" i="4"/>
  <c r="G63" i="3"/>
  <c r="G89" i="4"/>
  <c r="G67" i="3"/>
  <c r="G77" i="4"/>
  <c r="G100" i="3"/>
  <c r="G66" i="4"/>
  <c r="G108" i="3"/>
  <c r="G48" i="4"/>
  <c r="G41" i="3"/>
  <c r="G29" i="4"/>
  <c r="G69" i="3"/>
  <c r="G46" i="4"/>
  <c r="G83" i="3"/>
  <c r="G110" i="4"/>
  <c r="G74" i="3"/>
  <c r="G97" i="4"/>
  <c r="G28" i="3"/>
  <c r="G87" i="4"/>
  <c r="G58" i="3"/>
  <c r="G76" i="4"/>
  <c r="G11" i="3"/>
  <c r="G65" i="4"/>
  <c r="G52" i="3"/>
  <c r="G58" i="4"/>
  <c r="G102" i="3"/>
  <c r="G37" i="4"/>
  <c r="G39" i="3"/>
  <c r="G28" i="4"/>
  <c r="G56" i="3"/>
  <c r="G20" i="4"/>
  <c r="G53" i="3"/>
  <c r="G3" i="4"/>
  <c r="G118" i="3"/>
  <c r="G110" i="3"/>
  <c r="G97" i="3"/>
  <c r="G115" i="3"/>
  <c r="G90" i="3"/>
  <c r="G93" i="3"/>
  <c r="G116" i="3"/>
  <c r="G121" i="3"/>
  <c r="G107" i="3"/>
  <c r="G98" i="3"/>
  <c r="G114" i="3"/>
  <c r="G91" i="3"/>
  <c r="A122" i="16"/>
  <c r="A123" i="4"/>
  <c r="A122" i="7"/>
  <c r="A123" i="7"/>
  <c r="A31" i="5"/>
  <c r="A122" i="5"/>
  <c r="A122" i="6"/>
  <c r="A121" i="6"/>
  <c r="A13" i="3"/>
  <c r="E71" i="2"/>
  <c r="F122" i="2"/>
  <c r="G122" i="7" s="1"/>
  <c r="L115" i="1"/>
  <c r="E117" i="2" s="1"/>
  <c r="G117" i="7"/>
  <c r="J119" i="1"/>
  <c r="J117" i="1"/>
  <c r="E119" i="2" s="1"/>
  <c r="J122" i="1"/>
  <c r="F104" i="2"/>
  <c r="G121" i="7" s="1"/>
  <c r="A120" i="7"/>
  <c r="A120" i="16"/>
  <c r="A88" i="4"/>
  <c r="A34" i="5"/>
  <c r="A26" i="3"/>
  <c r="E121" i="2"/>
  <c r="F26" i="3" s="1"/>
  <c r="F121" i="2"/>
  <c r="A86" i="4"/>
  <c r="A122" i="3"/>
  <c r="J3" i="1"/>
  <c r="E3" i="2" s="1"/>
  <c r="F3" i="2"/>
  <c r="G20" i="7" s="1"/>
  <c r="E95" i="2"/>
  <c r="F95" i="2"/>
  <c r="G19" i="7" s="1"/>
  <c r="I120" i="2"/>
  <c r="H120" i="2" s="1"/>
  <c r="E120" i="2"/>
  <c r="F120" i="2"/>
  <c r="G21" i="7" s="1"/>
  <c r="I8" i="2"/>
  <c r="H8" i="2" s="1"/>
  <c r="A122" i="11"/>
  <c r="A122" i="12"/>
  <c r="A124" i="11"/>
  <c r="A126" i="9"/>
  <c r="A123" i="15"/>
  <c r="A122" i="13"/>
  <c r="A124" i="9"/>
  <c r="A125" i="9"/>
  <c r="A124" i="8"/>
  <c r="A126" i="14"/>
  <c r="A123" i="13"/>
  <c r="A123" i="12"/>
  <c r="A123" i="8"/>
  <c r="A123" i="11"/>
  <c r="A125" i="14"/>
  <c r="A124" i="10"/>
  <c r="A11" i="16"/>
  <c r="A21" i="7"/>
  <c r="A51" i="15"/>
  <c r="A108" i="15"/>
  <c r="A36" i="15"/>
  <c r="A77" i="15"/>
  <c r="A117" i="15"/>
  <c r="A5" i="15"/>
  <c r="A4" i="15"/>
  <c r="A3" i="15"/>
  <c r="A88" i="15"/>
  <c r="A119" i="14"/>
  <c r="A118" i="14"/>
  <c r="A120" i="14"/>
  <c r="A123" i="14"/>
  <c r="A44" i="14"/>
  <c r="A114" i="14"/>
  <c r="A116" i="14"/>
  <c r="A117" i="14"/>
  <c r="A96" i="14"/>
  <c r="A115" i="14"/>
  <c r="A11" i="14"/>
  <c r="A10" i="14"/>
  <c r="A86" i="13"/>
  <c r="A18" i="13"/>
  <c r="A46" i="13"/>
  <c r="A19" i="13"/>
  <c r="A92" i="13"/>
  <c r="A10" i="13"/>
  <c r="A118" i="13"/>
  <c r="A67" i="13"/>
  <c r="A11" i="13"/>
  <c r="A83" i="12"/>
  <c r="A11" i="12"/>
  <c r="A39" i="12"/>
  <c r="A16" i="12"/>
  <c r="A89" i="12"/>
  <c r="A7" i="12"/>
  <c r="A117" i="12"/>
  <c r="A10" i="12"/>
  <c r="A63" i="12"/>
  <c r="A50" i="11"/>
  <c r="A110" i="11"/>
  <c r="A111" i="11"/>
  <c r="A117" i="11"/>
  <c r="A114" i="11"/>
  <c r="A113" i="11"/>
  <c r="A109" i="11"/>
  <c r="A67" i="11"/>
  <c r="A112" i="11"/>
  <c r="A39" i="11"/>
  <c r="A118" i="11"/>
  <c r="A3" i="11"/>
  <c r="A115" i="11"/>
  <c r="A116" i="11"/>
  <c r="A18" i="10"/>
  <c r="A85" i="10"/>
  <c r="A11" i="10"/>
  <c r="A54" i="10"/>
  <c r="A64" i="10"/>
  <c r="A119" i="10"/>
  <c r="A10" i="10"/>
  <c r="A42" i="10"/>
  <c r="A12" i="10"/>
  <c r="A91" i="10"/>
  <c r="A110" i="9"/>
  <c r="A10" i="9"/>
  <c r="A111" i="9"/>
  <c r="A116" i="9"/>
  <c r="A117" i="9"/>
  <c r="A118" i="9"/>
  <c r="A112" i="9"/>
  <c r="A119" i="9"/>
  <c r="A120" i="9"/>
  <c r="A113" i="9"/>
  <c r="A121" i="9"/>
  <c r="A44" i="9"/>
  <c r="A97" i="8"/>
  <c r="A118" i="8"/>
  <c r="A18" i="8"/>
  <c r="A36" i="8"/>
  <c r="A77" i="8"/>
  <c r="A120" i="8"/>
  <c r="A23" i="8"/>
  <c r="A58" i="8"/>
  <c r="A35" i="8"/>
  <c r="A110" i="7"/>
  <c r="A116" i="7"/>
  <c r="A115" i="7"/>
  <c r="A91" i="7"/>
  <c r="A114" i="7"/>
  <c r="A117" i="7"/>
  <c r="A113" i="7"/>
  <c r="A20" i="7"/>
  <c r="A112" i="7"/>
  <c r="A109" i="7"/>
  <c r="A19" i="7"/>
  <c r="A111" i="7"/>
  <c r="A46" i="7"/>
  <c r="A9" i="16"/>
  <c r="A10" i="16"/>
  <c r="A117" i="16"/>
  <c r="A109" i="16"/>
  <c r="A89" i="16"/>
  <c r="A42" i="16"/>
  <c r="A78" i="16"/>
  <c r="A79" i="16"/>
  <c r="A56" i="16"/>
  <c r="A118" i="6"/>
  <c r="A10" i="6"/>
  <c r="A13" i="6"/>
  <c r="A41" i="6"/>
  <c r="A81" i="6"/>
  <c r="A91" i="6"/>
  <c r="A12" i="6"/>
  <c r="A11" i="6"/>
  <c r="A97" i="5"/>
  <c r="A38" i="5"/>
  <c r="A7" i="5"/>
  <c r="A119" i="5"/>
  <c r="A24" i="5"/>
  <c r="A37" i="5"/>
  <c r="A90" i="5"/>
  <c r="A22" i="5"/>
  <c r="A17" i="4"/>
  <c r="A73" i="4"/>
  <c r="A54" i="4"/>
  <c r="A23" i="4"/>
  <c r="A69" i="4"/>
  <c r="A5" i="4"/>
  <c r="A92" i="4"/>
  <c r="A47" i="4"/>
  <c r="A27" i="4"/>
  <c r="A116" i="4"/>
  <c r="A46" i="4"/>
  <c r="A78" i="4"/>
  <c r="A112" i="4"/>
  <c r="A44" i="4"/>
  <c r="A55" i="4"/>
  <c r="A118" i="4"/>
  <c r="A29" i="3"/>
  <c r="A57" i="3"/>
  <c r="A94" i="3"/>
  <c r="A30" i="3"/>
  <c r="A119" i="3"/>
  <c r="I76" i="2"/>
  <c r="H76" i="2" s="1"/>
  <c r="F40" i="2"/>
  <c r="G91" i="7" s="1"/>
  <c r="A43" i="3"/>
  <c r="F4" i="2"/>
  <c r="G46" i="7" s="1"/>
  <c r="A37" i="3"/>
  <c r="I68" i="2"/>
  <c r="H68" i="2" s="1"/>
  <c r="A81" i="10"/>
  <c r="A76" i="10"/>
  <c r="A111" i="10"/>
  <c r="E16" i="2"/>
  <c r="I16" i="2"/>
  <c r="H16" i="2" s="1"/>
  <c r="F16" i="2"/>
  <c r="G78" i="7" s="1"/>
  <c r="J9" i="1"/>
  <c r="E9" i="2" s="1"/>
  <c r="F84" i="3" s="1"/>
  <c r="I51" i="2"/>
  <c r="H51" i="2" s="1"/>
  <c r="I36" i="2"/>
  <c r="H36" i="2" s="1"/>
  <c r="I39" i="2"/>
  <c r="H39" i="2" s="1"/>
  <c r="F51" i="2"/>
  <c r="G22" i="7" s="1"/>
  <c r="F36" i="2"/>
  <c r="G51" i="7" s="1"/>
  <c r="F39" i="2"/>
  <c r="G105" i="7" s="1"/>
  <c r="I119" i="2"/>
  <c r="H119" i="2" s="1"/>
  <c r="F119" i="2"/>
  <c r="G15" i="7" s="1"/>
  <c r="I84" i="2"/>
  <c r="H84" i="2" s="1"/>
  <c r="F84" i="2"/>
  <c r="G108" i="7" s="1"/>
  <c r="A89" i="5"/>
  <c r="A113" i="5"/>
  <c r="A43" i="5"/>
  <c r="A13" i="5"/>
  <c r="A105" i="15"/>
  <c r="A99" i="15"/>
  <c r="A81" i="13"/>
  <c r="A78" i="12"/>
  <c r="A105" i="12"/>
  <c r="A109" i="12"/>
  <c r="A38" i="11"/>
  <c r="A108" i="10"/>
  <c r="A18" i="9"/>
  <c r="A61" i="8"/>
  <c r="A89" i="8"/>
  <c r="A82" i="7"/>
  <c r="A51" i="7"/>
  <c r="A80" i="6"/>
  <c r="A109" i="6"/>
  <c r="A19" i="5"/>
  <c r="A85" i="3"/>
  <c r="A112" i="3"/>
  <c r="A113" i="3"/>
  <c r="A25" i="3"/>
  <c r="A69" i="15"/>
  <c r="A107" i="15"/>
  <c r="A78" i="15"/>
  <c r="A6" i="15"/>
  <c r="A41" i="15"/>
  <c r="A87" i="14"/>
  <c r="A79" i="14"/>
  <c r="A72" i="14"/>
  <c r="A23" i="14"/>
  <c r="A55" i="14"/>
  <c r="A20" i="14"/>
  <c r="A41" i="14"/>
  <c r="A43" i="14"/>
  <c r="A111" i="13"/>
  <c r="A107" i="13"/>
  <c r="A15" i="13"/>
  <c r="A110" i="13"/>
  <c r="A82" i="13"/>
  <c r="A74" i="13"/>
  <c r="A20" i="13"/>
  <c r="A51" i="13"/>
  <c r="A75" i="13"/>
  <c r="A108" i="12"/>
  <c r="A79" i="12"/>
  <c r="A69" i="12"/>
  <c r="A12" i="12"/>
  <c r="A44" i="12"/>
  <c r="A82" i="11"/>
  <c r="A28" i="11"/>
  <c r="A12" i="11"/>
  <c r="A15" i="11"/>
  <c r="A35" i="11"/>
  <c r="A112" i="10"/>
  <c r="A13" i="10"/>
  <c r="A46" i="10"/>
  <c r="A72" i="10"/>
  <c r="A80" i="10"/>
  <c r="A71" i="10"/>
  <c r="A43" i="9"/>
  <c r="A84" i="9"/>
  <c r="A8" i="9"/>
  <c r="A115" i="9"/>
  <c r="A114" i="9"/>
  <c r="A3" i="9"/>
  <c r="A21" i="9"/>
  <c r="A85" i="9"/>
  <c r="A53" i="9"/>
  <c r="A40" i="9"/>
  <c r="A14" i="9"/>
  <c r="A34" i="8"/>
  <c r="A111" i="8"/>
  <c r="A90" i="8"/>
  <c r="A112" i="8"/>
  <c r="A86" i="8"/>
  <c r="A81" i="8"/>
  <c r="A37" i="8"/>
  <c r="A108" i="7"/>
  <c r="A15" i="7"/>
  <c r="A78" i="7"/>
  <c r="A22" i="7"/>
  <c r="A101" i="6"/>
  <c r="A108" i="6"/>
  <c r="A67" i="6"/>
  <c r="A19" i="6"/>
  <c r="A17" i="6"/>
  <c r="A83" i="5"/>
  <c r="A114" i="5"/>
  <c r="A84" i="4"/>
  <c r="A33" i="4"/>
  <c r="A10" i="4"/>
  <c r="I117" i="2"/>
  <c r="H117" i="2" s="1"/>
  <c r="A106" i="4"/>
  <c r="A80" i="3"/>
  <c r="A80" i="13"/>
  <c r="A99" i="12"/>
  <c r="A77" i="12"/>
  <c r="A70" i="12"/>
  <c r="A71" i="12"/>
  <c r="A7" i="11"/>
  <c r="A44" i="11"/>
  <c r="A45" i="11"/>
  <c r="A83" i="11"/>
  <c r="A102" i="10"/>
  <c r="A79" i="10"/>
  <c r="A73" i="10"/>
  <c r="A88" i="8"/>
  <c r="A82" i="8"/>
  <c r="A83" i="8"/>
  <c r="A79" i="6"/>
  <c r="A73" i="6"/>
  <c r="A74" i="6"/>
  <c r="A72" i="6"/>
  <c r="A88" i="5"/>
  <c r="A82" i="5"/>
  <c r="A101" i="4"/>
  <c r="A85" i="4"/>
  <c r="A104" i="3"/>
  <c r="A21" i="3"/>
  <c r="A9" i="3"/>
  <c r="A8" i="3"/>
  <c r="A76" i="15"/>
  <c r="I118" i="2"/>
  <c r="H118" i="2" s="1"/>
  <c r="I29" i="2"/>
  <c r="H29" i="2" s="1"/>
  <c r="I114" i="2"/>
  <c r="H114" i="2" s="1"/>
  <c r="I13" i="2"/>
  <c r="H13" i="2" s="1"/>
  <c r="I45" i="2"/>
  <c r="H45" i="2" s="1"/>
  <c r="I46" i="2"/>
  <c r="H46" i="2" s="1"/>
  <c r="I85" i="2"/>
  <c r="H85" i="2" s="1"/>
  <c r="I99" i="2"/>
  <c r="H99" i="2" s="1"/>
  <c r="F8" i="2"/>
  <c r="G81" i="7" s="1"/>
  <c r="F45" i="2"/>
  <c r="G77" i="7" s="1"/>
  <c r="F46" i="2"/>
  <c r="G12" i="7" s="1"/>
  <c r="F85" i="2"/>
  <c r="G76" i="7" s="1"/>
  <c r="F29" i="2"/>
  <c r="G14" i="7" s="1"/>
  <c r="F99" i="2"/>
  <c r="G35" i="7" s="1"/>
  <c r="F118" i="2"/>
  <c r="G109" i="7" s="1"/>
  <c r="F114" i="2"/>
  <c r="G27" i="7" s="1"/>
  <c r="F13" i="2"/>
  <c r="G99" i="7" s="1"/>
  <c r="A30" i="11"/>
  <c r="I31" i="2"/>
  <c r="H31" i="2" s="1"/>
  <c r="I115" i="2"/>
  <c r="H115" i="2" s="1"/>
  <c r="E31" i="2"/>
  <c r="F115" i="2"/>
  <c r="G71" i="7" s="1"/>
  <c r="F31" i="2"/>
  <c r="G68" i="7" s="1"/>
  <c r="E115" i="2"/>
  <c r="A96" i="11"/>
  <c r="A70" i="15"/>
  <c r="A68" i="15"/>
  <c r="A63" i="15"/>
  <c r="A20" i="15"/>
  <c r="A11" i="15"/>
  <c r="A61" i="15"/>
  <c r="A58" i="15"/>
  <c r="A44" i="3"/>
  <c r="A36" i="3"/>
  <c r="A75" i="3"/>
  <c r="A73" i="3"/>
  <c r="A77" i="3"/>
  <c r="A74" i="4"/>
  <c r="A98" i="4"/>
  <c r="A57" i="4"/>
  <c r="A121" i="4"/>
  <c r="A81" i="5"/>
  <c r="A76" i="5"/>
  <c r="A46" i="5"/>
  <c r="A21" i="5"/>
  <c r="A16" i="5"/>
  <c r="A73" i="5"/>
  <c r="A27" i="6"/>
  <c r="A18" i="6"/>
  <c r="A65" i="6"/>
  <c r="A63" i="6"/>
  <c r="A73" i="13"/>
  <c r="A69" i="13"/>
  <c r="A33" i="13"/>
  <c r="A64" i="13"/>
  <c r="A65" i="12"/>
  <c r="A25" i="12"/>
  <c r="A60" i="12"/>
  <c r="A50" i="14"/>
  <c r="A49" i="14"/>
  <c r="A15" i="14"/>
  <c r="A37" i="14"/>
  <c r="A99" i="14"/>
  <c r="A35" i="14"/>
  <c r="A88" i="14"/>
  <c r="A34" i="9"/>
  <c r="A67" i="8"/>
  <c r="A27" i="10"/>
  <c r="A66" i="10"/>
  <c r="A61" i="10"/>
  <c r="A76" i="7"/>
  <c r="A60" i="7"/>
  <c r="A14" i="7"/>
  <c r="A35" i="7"/>
  <c r="A27" i="7"/>
  <c r="A99" i="7"/>
  <c r="A71" i="7"/>
  <c r="A81" i="7"/>
  <c r="A68" i="7"/>
  <c r="A77" i="7"/>
  <c r="A12" i="7"/>
  <c r="A66" i="5"/>
  <c r="A56" i="6"/>
  <c r="A55" i="6"/>
  <c r="A31" i="8"/>
  <c r="A28" i="8"/>
  <c r="A75" i="8"/>
  <c r="A6" i="9"/>
  <c r="A86" i="9"/>
  <c r="A7" i="9"/>
  <c r="A36" i="9"/>
  <c r="A30" i="5"/>
  <c r="A10" i="5"/>
  <c r="A11" i="4"/>
  <c r="I86" i="2"/>
  <c r="H86" i="2" s="1"/>
  <c r="A68" i="3"/>
  <c r="A88" i="3"/>
  <c r="A38" i="3"/>
  <c r="F86" i="2"/>
  <c r="G60" i="7" s="1"/>
  <c r="J57" i="1"/>
  <c r="E57" i="2" s="1"/>
  <c r="F78" i="3" s="1"/>
  <c r="E91" i="2"/>
  <c r="J111" i="1"/>
  <c r="E113" i="2" s="1"/>
  <c r="E82" i="2"/>
  <c r="J75" i="1"/>
  <c r="E76" i="2" s="1"/>
  <c r="J44" i="1"/>
  <c r="E44" i="2" s="1"/>
  <c r="F23" i="3" s="1"/>
  <c r="J103" i="1"/>
  <c r="E105" i="2" s="1"/>
  <c r="J97" i="1"/>
  <c r="E98" i="2" s="1"/>
  <c r="F115" i="3" s="1"/>
  <c r="J91" i="1"/>
  <c r="E92" i="2" s="1"/>
  <c r="J82" i="1"/>
  <c r="E83" i="2" s="1"/>
  <c r="F102" i="3" s="1"/>
  <c r="J76" i="1"/>
  <c r="E77" i="2" s="1"/>
  <c r="F95" i="3" s="1"/>
  <c r="J70" i="1"/>
  <c r="E70" i="2" s="1"/>
  <c r="F56" i="3" s="1"/>
  <c r="J58" i="1"/>
  <c r="E58" i="2" s="1"/>
  <c r="F3" i="3" s="1"/>
  <c r="J53" i="1"/>
  <c r="E53" i="2" s="1"/>
  <c r="F117" i="3" s="1"/>
  <c r="J10" i="1"/>
  <c r="E10" i="2" s="1"/>
  <c r="J114" i="1"/>
  <c r="E116" i="2" s="1"/>
  <c r="F69" i="3" s="1"/>
  <c r="J102" i="1"/>
  <c r="E103" i="2" s="1"/>
  <c r="J96" i="1"/>
  <c r="E97" i="2" s="1"/>
  <c r="J80" i="1"/>
  <c r="E81" i="2" s="1"/>
  <c r="J74" i="1"/>
  <c r="E75" i="2" s="1"/>
  <c r="F42" i="3" s="1"/>
  <c r="J68" i="1"/>
  <c r="E68" i="2" s="1"/>
  <c r="J63" i="1"/>
  <c r="E63" i="2" s="1"/>
  <c r="F34" i="3" s="1"/>
  <c r="J52" i="1"/>
  <c r="E52" i="2" s="1"/>
  <c r="J43" i="1"/>
  <c r="E43" i="2" s="1"/>
  <c r="J30" i="1"/>
  <c r="J23" i="1"/>
  <c r="E23" i="2" s="1"/>
  <c r="F49" i="3" s="1"/>
  <c r="J110" i="1"/>
  <c r="E112" i="2" s="1"/>
  <c r="J79" i="1"/>
  <c r="E80" i="2" s="1"/>
  <c r="F17" i="3" s="1"/>
  <c r="J67" i="1"/>
  <c r="E67" i="2" s="1"/>
  <c r="F65" i="3" s="1"/>
  <c r="E62" i="2"/>
  <c r="J56" i="1"/>
  <c r="E56" i="2" s="1"/>
  <c r="F101" i="3" s="1"/>
  <c r="J42" i="1"/>
  <c r="E42" i="2" s="1"/>
  <c r="F66" i="3" s="1"/>
  <c r="J37" i="1"/>
  <c r="E37" i="2" s="1"/>
  <c r="J28" i="1"/>
  <c r="E28" i="2" s="1"/>
  <c r="F11" i="3" s="1"/>
  <c r="J22" i="1"/>
  <c r="E22" i="2" s="1"/>
  <c r="F96" i="3" s="1"/>
  <c r="J7" i="1"/>
  <c r="J109" i="1"/>
  <c r="E111" i="2" s="1"/>
  <c r="F62" i="3" s="1"/>
  <c r="J105" i="1"/>
  <c r="E107" i="2" s="1"/>
  <c r="J100" i="1"/>
  <c r="E101" i="2" s="1"/>
  <c r="J95" i="1"/>
  <c r="E96" i="2" s="1"/>
  <c r="J89" i="1"/>
  <c r="E90" i="2" s="1"/>
  <c r="F114" i="3" s="1"/>
  <c r="J78" i="1"/>
  <c r="E79" i="2" s="1"/>
  <c r="F61" i="3" s="1"/>
  <c r="J73" i="1"/>
  <c r="E74" i="2" s="1"/>
  <c r="F6" i="3" s="1"/>
  <c r="J66" i="1"/>
  <c r="E66" i="2" s="1"/>
  <c r="J61" i="1"/>
  <c r="E61" i="2" s="1"/>
  <c r="F2" i="3" s="1"/>
  <c r="E55" i="2"/>
  <c r="J49" i="1"/>
  <c r="E49" i="2" s="1"/>
  <c r="F87" i="3" s="1"/>
  <c r="J41" i="1"/>
  <c r="E41" i="2" s="1"/>
  <c r="J35" i="1"/>
  <c r="E35" i="2" s="1"/>
  <c r="J27" i="1"/>
  <c r="E27" i="2" s="1"/>
  <c r="F12" i="3" s="1"/>
  <c r="J21" i="1"/>
  <c r="E21" i="2" s="1"/>
  <c r="F103" i="3" s="1"/>
  <c r="J108" i="1"/>
  <c r="E110" i="2" s="1"/>
  <c r="F52" i="3" s="1"/>
  <c r="J104" i="1"/>
  <c r="E106" i="2" s="1"/>
  <c r="J93" i="1"/>
  <c r="E94" i="2" s="1"/>
  <c r="F105" i="3" s="1"/>
  <c r="J88" i="1"/>
  <c r="E89" i="2" s="1"/>
  <c r="J72" i="1"/>
  <c r="E73" i="2" s="1"/>
  <c r="F100" i="3" s="1"/>
  <c r="J60" i="1"/>
  <c r="E60" i="2" s="1"/>
  <c r="F5" i="3" s="1"/>
  <c r="J54" i="1"/>
  <c r="E54" i="2" s="1"/>
  <c r="F74" i="3" s="1"/>
  <c r="J48" i="1"/>
  <c r="E48" i="2" s="1"/>
  <c r="J34" i="1"/>
  <c r="E34" i="2" s="1"/>
  <c r="F63" i="3" s="1"/>
  <c r="J26" i="1"/>
  <c r="E26" i="2" s="1"/>
  <c r="F24" i="3" s="1"/>
  <c r="J20" i="1"/>
  <c r="E20" i="2" s="1"/>
  <c r="F47" i="3" s="1"/>
  <c r="J5" i="1"/>
  <c r="E5" i="2" s="1"/>
  <c r="F70" i="3" s="1"/>
  <c r="J99" i="1"/>
  <c r="E100" i="2" s="1"/>
  <c r="F111" i="3" s="1"/>
  <c r="J77" i="1"/>
  <c r="E78" i="2" s="1"/>
  <c r="F90" i="3" s="1"/>
  <c r="J65" i="1"/>
  <c r="E65" i="2" s="1"/>
  <c r="F86" i="3" s="1"/>
  <c r="J47" i="1"/>
  <c r="E47" i="2" s="1"/>
  <c r="F89" i="3" s="1"/>
  <c r="J40" i="1"/>
  <c r="J33" i="1"/>
  <c r="E33" i="2" s="1"/>
  <c r="J25" i="1"/>
  <c r="E25" i="2" s="1"/>
  <c r="J19" i="1"/>
  <c r="E19" i="2" s="1"/>
  <c r="F10" i="3" s="1"/>
  <c r="J4" i="1"/>
  <c r="J69" i="1"/>
  <c r="E69" i="2" s="1"/>
  <c r="J106" i="1"/>
  <c r="E108" i="2" s="1"/>
  <c r="J92" i="1"/>
  <c r="E93" i="2" s="1"/>
  <c r="F108" i="3" s="1"/>
  <c r="J86" i="1"/>
  <c r="E87" i="2" s="1"/>
  <c r="F16" i="3" s="1"/>
  <c r="J59" i="1"/>
  <c r="E59" i="2" s="1"/>
  <c r="F106" i="3" s="1"/>
  <c r="J38" i="1"/>
  <c r="E38" i="2" s="1"/>
  <c r="J32" i="1"/>
  <c r="E32" i="2" s="1"/>
  <c r="J24" i="1"/>
  <c r="E24" i="2" s="1"/>
  <c r="J18" i="1"/>
  <c r="E18" i="2" s="1"/>
  <c r="F7" i="3" s="1"/>
  <c r="J11" i="1"/>
  <c r="E11" i="2" s="1"/>
  <c r="F19" i="3" s="1"/>
  <c r="A89" i="14"/>
  <c r="A113" i="14"/>
  <c r="A58" i="13"/>
  <c r="A53" i="12"/>
  <c r="A50" i="15"/>
  <c r="A82" i="15"/>
  <c r="A108" i="8"/>
  <c r="A53" i="10"/>
  <c r="A105" i="7"/>
  <c r="I113" i="2"/>
  <c r="H113" i="2" s="1"/>
  <c r="A94" i="8"/>
  <c r="A68" i="8"/>
  <c r="A86" i="7"/>
  <c r="A61" i="7"/>
  <c r="A85" i="6"/>
  <c r="A12" i="13"/>
  <c r="A52" i="12"/>
  <c r="A84" i="11"/>
  <c r="I116" i="2"/>
  <c r="H116" i="2" s="1"/>
  <c r="A4" i="3"/>
  <c r="A120" i="10"/>
  <c r="A45" i="3"/>
  <c r="A87" i="4"/>
  <c r="A30" i="15"/>
  <c r="A48" i="3"/>
  <c r="A56" i="7"/>
  <c r="A3" i="8"/>
  <c r="A117" i="8"/>
  <c r="A74" i="8"/>
  <c r="A66" i="9"/>
  <c r="A91" i="9"/>
  <c r="A78" i="10"/>
  <c r="A40" i="10"/>
  <c r="A91" i="11"/>
  <c r="A19" i="12"/>
  <c r="A55" i="3"/>
  <c r="A61" i="5"/>
  <c r="A75" i="7"/>
  <c r="A104" i="7"/>
  <c r="A121" i="3"/>
  <c r="A53" i="3"/>
  <c r="A96" i="3"/>
  <c r="A11" i="3"/>
  <c r="A97" i="3"/>
  <c r="A66" i="3"/>
  <c r="A110" i="3"/>
  <c r="A101" i="3"/>
  <c r="A92" i="3"/>
  <c r="A65" i="3"/>
  <c r="A17" i="3"/>
  <c r="A69" i="3"/>
  <c r="A81" i="3"/>
  <c r="A100" i="6"/>
  <c r="A46" i="9"/>
  <c r="A58" i="9"/>
  <c r="A33" i="12"/>
  <c r="A26" i="12"/>
  <c r="A114" i="12"/>
  <c r="A48" i="15"/>
  <c r="A55" i="11"/>
  <c r="A61" i="11"/>
  <c r="A83" i="14"/>
  <c r="A49" i="3"/>
  <c r="A120" i="3"/>
  <c r="A34" i="3"/>
  <c r="A91" i="3"/>
  <c r="A20" i="3"/>
  <c r="A45" i="7"/>
  <c r="A92" i="7"/>
  <c r="A74" i="7"/>
  <c r="A30" i="7"/>
  <c r="A48" i="7"/>
  <c r="A36" i="10"/>
  <c r="A118" i="3"/>
  <c r="A18" i="3"/>
  <c r="A42" i="4"/>
  <c r="A40" i="6"/>
  <c r="A79" i="13"/>
  <c r="A42" i="3"/>
  <c r="A85" i="7"/>
  <c r="A119" i="7"/>
  <c r="A6" i="4"/>
  <c r="A74" i="9"/>
  <c r="A105" i="9"/>
  <c r="A59" i="13"/>
  <c r="A53" i="14"/>
  <c r="A23" i="9"/>
  <c r="A80" i="9"/>
  <c r="A29" i="5"/>
  <c r="A84" i="5"/>
  <c r="A45" i="5"/>
  <c r="A108" i="5"/>
  <c r="A34" i="7"/>
  <c r="A55" i="7"/>
  <c r="A103" i="7"/>
  <c r="A118" i="7"/>
  <c r="A5" i="7"/>
  <c r="A44" i="8"/>
  <c r="A45" i="9"/>
  <c r="A51" i="9"/>
  <c r="A75" i="9"/>
  <c r="A81" i="9"/>
  <c r="A94" i="10"/>
  <c r="A10" i="11"/>
  <c r="A21" i="11"/>
  <c r="A54" i="11"/>
  <c r="A43" i="12"/>
  <c r="A106" i="12"/>
  <c r="A41" i="12"/>
  <c r="A104" i="12"/>
  <c r="A67" i="15"/>
  <c r="A9" i="15"/>
  <c r="A13" i="11"/>
  <c r="A53" i="11"/>
  <c r="A71" i="3"/>
  <c r="A103" i="3"/>
  <c r="A12" i="3"/>
  <c r="A14" i="3"/>
  <c r="A79" i="3"/>
  <c r="A87" i="3"/>
  <c r="A64" i="3"/>
  <c r="A2" i="3"/>
  <c r="A40" i="3"/>
  <c r="A6" i="3"/>
  <c r="A61" i="3"/>
  <c r="A93" i="3"/>
  <c r="A50" i="3"/>
  <c r="A80" i="5"/>
  <c r="A26" i="5"/>
  <c r="A20" i="5"/>
  <c r="A80" i="7"/>
  <c r="A100" i="7"/>
  <c r="A5" i="9"/>
  <c r="A63" i="9"/>
  <c r="A87" i="9"/>
  <c r="A85" i="11"/>
  <c r="A55" i="13"/>
  <c r="A115" i="12"/>
  <c r="A42" i="14"/>
  <c r="A56" i="14"/>
  <c r="A101" i="14"/>
  <c r="A64" i="5"/>
  <c r="A111" i="5"/>
  <c r="A95" i="5"/>
  <c r="A23" i="5"/>
  <c r="A104" i="6"/>
  <c r="A93" i="7"/>
  <c r="A73" i="7"/>
  <c r="A94" i="7"/>
  <c r="A52" i="7"/>
  <c r="A16" i="9"/>
  <c r="A69" i="9"/>
  <c r="A36" i="11"/>
  <c r="A41" i="11"/>
  <c r="A89" i="11"/>
  <c r="A104" i="11"/>
  <c r="A56" i="12"/>
  <c r="A59" i="12"/>
  <c r="A40" i="12"/>
  <c r="A121" i="12"/>
  <c r="A102" i="14"/>
  <c r="A23" i="15"/>
  <c r="A62" i="15"/>
  <c r="A96" i="15"/>
  <c r="A109" i="15"/>
  <c r="A87" i="15"/>
  <c r="A53" i="4"/>
  <c r="A3" i="7"/>
  <c r="A29" i="9"/>
  <c r="A50" i="9"/>
  <c r="A23" i="11"/>
  <c r="A13" i="12"/>
  <c r="A92" i="14"/>
  <c r="A44" i="15"/>
  <c r="A49" i="8"/>
  <c r="A16" i="8"/>
  <c r="A17" i="8"/>
  <c r="A76" i="8"/>
  <c r="A54" i="9"/>
  <c r="A62" i="9"/>
  <c r="A47" i="11"/>
  <c r="A49" i="11"/>
  <c r="A62" i="11"/>
  <c r="A71" i="11"/>
  <c r="A6" i="13"/>
  <c r="A32" i="13"/>
  <c r="A54" i="14"/>
  <c r="A49" i="15"/>
  <c r="A59" i="15"/>
  <c r="A47" i="15"/>
  <c r="A58" i="7"/>
  <c r="A59" i="8"/>
  <c r="A37" i="9"/>
  <c r="A59" i="11"/>
  <c r="A82" i="12"/>
  <c r="A91" i="12"/>
  <c r="A84" i="14"/>
  <c r="A31" i="15"/>
  <c r="A74" i="5"/>
  <c r="A114" i="6"/>
  <c r="A84" i="3"/>
  <c r="A24" i="3"/>
  <c r="A63" i="3"/>
  <c r="A76" i="3"/>
  <c r="A67" i="3"/>
  <c r="A74" i="3"/>
  <c r="A35" i="3"/>
  <c r="A41" i="3"/>
  <c r="A98" i="3"/>
  <c r="A46" i="3"/>
  <c r="A39" i="3"/>
  <c r="A31" i="11"/>
  <c r="A73" i="11"/>
  <c r="A121" i="11"/>
  <c r="A7" i="13"/>
  <c r="A68" i="13"/>
  <c r="A54" i="13"/>
  <c r="A57" i="13"/>
  <c r="A22" i="12"/>
  <c r="A57" i="14"/>
  <c r="A2" i="14"/>
  <c r="A33" i="15"/>
  <c r="A60" i="15"/>
  <c r="A121" i="15"/>
  <c r="A85" i="15"/>
  <c r="A17" i="14"/>
  <c r="A24" i="14"/>
  <c r="A121" i="14"/>
  <c r="A124" i="14"/>
  <c r="A81" i="15"/>
  <c r="A95" i="15"/>
  <c r="A8" i="5"/>
  <c r="A118" i="5"/>
  <c r="A117" i="5"/>
  <c r="A41" i="5"/>
  <c r="A102" i="5"/>
  <c r="A59" i="7"/>
  <c r="A69" i="7"/>
  <c r="A44" i="7"/>
  <c r="A65" i="9"/>
  <c r="A73" i="9"/>
  <c r="A89" i="9"/>
  <c r="A8" i="11"/>
  <c r="A17" i="11"/>
  <c r="A40" i="11"/>
  <c r="A51" i="11"/>
  <c r="A79" i="11"/>
  <c r="A87" i="11"/>
  <c r="A105" i="13"/>
  <c r="A74" i="12"/>
  <c r="A100" i="12"/>
  <c r="A111" i="12"/>
  <c r="A74" i="14"/>
  <c r="A17" i="15"/>
  <c r="A120" i="15"/>
  <c r="A100" i="15"/>
  <c r="W61" i="2"/>
  <c r="W112" i="2"/>
  <c r="W74" i="2"/>
  <c r="W111" i="2"/>
  <c r="W80" i="2"/>
  <c r="W63" i="2"/>
  <c r="W108" i="2"/>
  <c r="W91" i="2"/>
  <c r="W67" i="2"/>
  <c r="W15" i="2"/>
  <c r="W23" i="2"/>
  <c r="W97" i="2"/>
  <c r="W109" i="2"/>
  <c r="W101" i="2"/>
  <c r="W110" i="2"/>
  <c r="W88" i="2"/>
  <c r="W44" i="2"/>
  <c r="W57" i="2"/>
  <c r="W89" i="2"/>
  <c r="W66" i="2"/>
  <c r="W2" i="2"/>
  <c r="W33" i="2"/>
  <c r="W41" i="2"/>
  <c r="W107" i="2"/>
  <c r="W5" i="2"/>
  <c r="W14" i="2"/>
  <c r="W24" i="2"/>
  <c r="W34" i="2"/>
  <c r="W42" i="2"/>
  <c r="W60" i="2"/>
  <c r="W92" i="2"/>
  <c r="W75" i="2"/>
  <c r="W6" i="2"/>
  <c r="W25" i="2"/>
  <c r="W69" i="2"/>
  <c r="W18" i="2"/>
  <c r="W26" i="2"/>
  <c r="W54" i="2"/>
  <c r="W64" i="2"/>
  <c r="W10" i="2"/>
  <c r="W19" i="2"/>
  <c r="W55" i="2"/>
  <c r="W79" i="2"/>
  <c r="W105" i="2"/>
  <c r="W70" i="2"/>
  <c r="W20" i="2"/>
  <c r="W28" i="2"/>
  <c r="W38" i="2"/>
  <c r="W48" i="2"/>
  <c r="W12" i="2"/>
  <c r="V97" i="2"/>
  <c r="V109" i="2"/>
  <c r="V101" i="2"/>
  <c r="V110" i="2"/>
  <c r="V88" i="2"/>
  <c r="V44" i="2"/>
  <c r="V57" i="2"/>
  <c r="V61" i="2"/>
  <c r="V89" i="2"/>
  <c r="V10" i="2"/>
  <c r="V111" i="2"/>
  <c r="V92" i="2"/>
  <c r="V75" i="2"/>
  <c r="V6" i="2"/>
  <c r="V15" i="2"/>
  <c r="V25" i="2"/>
  <c r="V91" i="2"/>
  <c r="V80" i="2"/>
  <c r="V69" i="2"/>
  <c r="V18" i="2"/>
  <c r="V26" i="2"/>
  <c r="V54" i="2"/>
  <c r="V79" i="2"/>
  <c r="V64" i="2"/>
  <c r="V19" i="2"/>
  <c r="V55" i="2"/>
  <c r="V112" i="2"/>
  <c r="V74" i="2"/>
  <c r="V108" i="2"/>
  <c r="V105" i="2"/>
  <c r="V70" i="2"/>
  <c r="V20" i="2"/>
  <c r="V28" i="2"/>
  <c r="V38" i="2"/>
  <c r="V48" i="2"/>
  <c r="V12" i="2"/>
  <c r="V63" i="2"/>
  <c r="V66" i="2"/>
  <c r="V2" i="2"/>
  <c r="V23" i="2"/>
  <c r="V33" i="2"/>
  <c r="V41" i="2"/>
  <c r="V67" i="2"/>
  <c r="V107" i="2"/>
  <c r="V5" i="2"/>
  <c r="V14" i="2"/>
  <c r="V24" i="2"/>
  <c r="V34" i="2"/>
  <c r="V42" i="2"/>
  <c r="V60" i="2"/>
  <c r="AB61" i="2"/>
  <c r="AB89" i="2"/>
  <c r="AB106" i="2"/>
  <c r="AB82" i="2"/>
  <c r="AB83" i="2"/>
  <c r="AB96" i="2"/>
  <c r="AB75" i="2"/>
  <c r="AB6" i="2"/>
  <c r="AB21" i="2"/>
  <c r="AB65" i="2"/>
  <c r="AB91" i="2"/>
  <c r="AB67" i="2"/>
  <c r="AB98" i="2"/>
  <c r="AB78" i="2"/>
  <c r="AB66" i="2"/>
  <c r="AB70" i="2"/>
  <c r="AB7" i="2"/>
  <c r="AB90" i="2"/>
  <c r="AB81" i="2"/>
  <c r="AB87" i="2"/>
  <c r="AB94" i="2"/>
  <c r="AB73" i="2"/>
  <c r="AB93" i="2"/>
  <c r="AB2" i="2"/>
  <c r="AB14" i="2"/>
  <c r="AB23" i="2"/>
  <c r="AB30" i="2"/>
  <c r="AB43" i="2"/>
  <c r="AB52" i="2"/>
  <c r="AB62" i="2"/>
  <c r="AB79" i="2"/>
  <c r="AB64" i="2"/>
  <c r="AB15" i="2"/>
  <c r="AB44" i="2"/>
  <c r="AB57" i="2"/>
  <c r="AB72" i="2"/>
  <c r="AB108" i="2"/>
  <c r="AB107" i="2"/>
  <c r="AB105" i="2"/>
  <c r="AB5" i="2"/>
  <c r="AB53" i="2"/>
  <c r="AB58" i="2"/>
  <c r="AB97" i="2"/>
  <c r="AB109" i="2"/>
  <c r="AB101" i="2"/>
  <c r="AB110" i="2"/>
  <c r="AB88" i="2"/>
  <c r="AB9" i="2"/>
  <c r="AB17" i="2"/>
  <c r="AB24" i="2"/>
  <c r="AB32" i="2"/>
  <c r="AB38" i="2"/>
  <c r="AB59" i="2"/>
  <c r="AB112" i="2"/>
  <c r="AB74" i="2"/>
  <c r="AB103" i="2"/>
  <c r="AB10" i="2"/>
  <c r="AB18" i="2"/>
  <c r="AB25" i="2"/>
  <c r="AB33" i="2"/>
  <c r="AB47" i="2"/>
  <c r="AB111" i="2"/>
  <c r="AB92" i="2"/>
  <c r="AB100" i="2"/>
  <c r="AB11" i="2"/>
  <c r="AB19" i="2"/>
  <c r="AB26" i="2"/>
  <c r="AB34" i="2"/>
  <c r="AB48" i="2"/>
  <c r="AB54" i="2"/>
  <c r="AB60" i="2"/>
  <c r="AB77" i="2"/>
  <c r="AB80" i="2"/>
  <c r="AB63" i="2"/>
  <c r="AB69" i="2"/>
  <c r="AB12" i="2"/>
  <c r="AB20" i="2"/>
  <c r="AB27" i="2"/>
  <c r="AB35" i="2"/>
  <c r="AB41" i="2"/>
  <c r="AB49" i="2"/>
  <c r="AB55" i="2"/>
  <c r="AB102" i="2"/>
  <c r="AB22" i="2"/>
  <c r="AB28" i="2"/>
  <c r="AB37" i="2"/>
  <c r="AB42" i="2"/>
  <c r="AB50" i="2"/>
  <c r="AB56" i="2"/>
  <c r="AC90" i="2"/>
  <c r="AC81" i="2"/>
  <c r="AC87" i="2"/>
  <c r="AC97" i="2"/>
  <c r="AC109" i="2"/>
  <c r="AC102" i="2"/>
  <c r="AC101" i="2"/>
  <c r="AC110" i="2"/>
  <c r="AC88" i="2"/>
  <c r="AC9" i="2"/>
  <c r="AC44" i="2"/>
  <c r="AC57" i="2"/>
  <c r="AC61" i="2"/>
  <c r="AC89" i="2"/>
  <c r="AC10" i="2"/>
  <c r="AC17" i="2"/>
  <c r="AC112" i="2"/>
  <c r="AC93" i="2"/>
  <c r="AC74" i="2"/>
  <c r="AC103" i="2"/>
  <c r="AC2" i="2"/>
  <c r="AC11" i="2"/>
  <c r="AC18" i="2"/>
  <c r="AC24" i="2"/>
  <c r="AC32" i="2"/>
  <c r="AC38" i="2"/>
  <c r="AC62" i="2"/>
  <c r="AC111" i="2"/>
  <c r="AC77" i="2"/>
  <c r="AC72" i="2"/>
  <c r="AC80" i="2"/>
  <c r="AC63" i="2"/>
  <c r="AC108" i="2"/>
  <c r="AC107" i="2"/>
  <c r="AC105" i="2"/>
  <c r="AC69" i="2"/>
  <c r="AC5" i="2"/>
  <c r="AC20" i="2"/>
  <c r="AC26" i="2"/>
  <c r="AC34" i="2"/>
  <c r="AC48" i="2"/>
  <c r="AC54" i="2"/>
  <c r="AC60" i="2"/>
  <c r="AC106" i="2"/>
  <c r="AC82" i="2"/>
  <c r="AC83" i="2"/>
  <c r="AC96" i="2"/>
  <c r="AC75" i="2"/>
  <c r="AC6" i="2"/>
  <c r="AC21" i="2"/>
  <c r="AC27" i="2"/>
  <c r="AC35" i="2"/>
  <c r="AC41" i="2"/>
  <c r="AC49" i="2"/>
  <c r="AC55" i="2"/>
  <c r="AC65" i="2"/>
  <c r="AC91" i="2"/>
  <c r="AC67" i="2"/>
  <c r="AC98" i="2"/>
  <c r="AC78" i="2"/>
  <c r="AC66" i="2"/>
  <c r="AC70" i="2"/>
  <c r="AC7" i="2"/>
  <c r="AC14" i="2"/>
  <c r="AC22" i="2"/>
  <c r="AC28" i="2"/>
  <c r="AC37" i="2"/>
  <c r="AC42" i="2"/>
  <c r="AC50" i="2"/>
  <c r="AC56" i="2"/>
  <c r="AC100" i="2"/>
  <c r="AC12" i="2"/>
  <c r="AC53" i="2"/>
  <c r="AC73" i="2"/>
  <c r="AC15" i="2"/>
  <c r="AC79" i="2"/>
  <c r="AC64" i="2"/>
  <c r="AC19" i="2"/>
  <c r="AC23" i="2"/>
  <c r="AC43" i="2"/>
  <c r="AC92" i="2"/>
  <c r="AC25" i="2"/>
  <c r="AC58" i="2"/>
  <c r="AC94" i="2"/>
  <c r="AC30" i="2"/>
  <c r="AC59" i="2"/>
  <c r="AC47" i="2"/>
  <c r="AC33" i="2"/>
  <c r="AC52" i="2"/>
  <c r="AE77" i="2"/>
  <c r="AE72" i="2"/>
  <c r="AE80" i="2"/>
  <c r="AE63" i="2"/>
  <c r="AE108" i="2"/>
  <c r="AE107" i="2"/>
  <c r="AE97" i="2"/>
  <c r="AE109" i="2"/>
  <c r="AE102" i="2"/>
  <c r="AE101" i="2"/>
  <c r="AE112" i="2"/>
  <c r="AE93" i="2"/>
  <c r="AE74" i="2"/>
  <c r="AE103" i="2"/>
  <c r="AE2" i="2"/>
  <c r="AE11" i="2"/>
  <c r="AE18" i="2"/>
  <c r="AE24" i="2"/>
  <c r="AE32" i="2"/>
  <c r="AE38" i="2"/>
  <c r="AE59" i="2"/>
  <c r="AE62" i="2"/>
  <c r="AE111" i="2"/>
  <c r="AE79" i="2"/>
  <c r="AE92" i="2"/>
  <c r="AE100" i="2"/>
  <c r="AE64" i="2"/>
  <c r="AE12" i="2"/>
  <c r="AE19" i="2"/>
  <c r="AE25" i="2"/>
  <c r="AE33" i="2"/>
  <c r="AE47" i="2"/>
  <c r="AE81" i="2"/>
  <c r="AE94" i="2"/>
  <c r="AE23" i="2"/>
  <c r="AE41" i="2"/>
  <c r="AE52" i="2"/>
  <c r="AE58" i="2"/>
  <c r="AE61" i="2"/>
  <c r="AE88" i="2"/>
  <c r="AE5" i="2"/>
  <c r="AE14" i="2"/>
  <c r="AE34" i="2"/>
  <c r="AE42" i="2"/>
  <c r="AE60" i="2"/>
  <c r="AE82" i="2"/>
  <c r="AE75" i="2"/>
  <c r="AE73" i="2"/>
  <c r="AE6" i="2"/>
  <c r="AE15" i="2"/>
  <c r="AE35" i="2"/>
  <c r="AE43" i="2"/>
  <c r="AE53" i="2"/>
  <c r="AE91" i="2"/>
  <c r="AE78" i="2"/>
  <c r="AE69" i="2"/>
  <c r="AE7" i="2"/>
  <c r="AE26" i="2"/>
  <c r="AE37" i="2"/>
  <c r="AE44" i="2"/>
  <c r="AE54" i="2"/>
  <c r="AE90" i="2"/>
  <c r="AE87" i="2"/>
  <c r="AE17" i="2"/>
  <c r="AE27" i="2"/>
  <c r="AE55" i="2"/>
  <c r="AE89" i="2"/>
  <c r="AE110" i="2"/>
  <c r="AE105" i="2"/>
  <c r="AE70" i="2"/>
  <c r="AE9" i="2"/>
  <c r="AE20" i="2"/>
  <c r="AE28" i="2"/>
  <c r="AE48" i="2"/>
  <c r="AE56" i="2"/>
  <c r="AE106" i="2"/>
  <c r="AE83" i="2"/>
  <c r="AE96" i="2"/>
  <c r="AE10" i="2"/>
  <c r="AE21" i="2"/>
  <c r="AE30" i="2"/>
  <c r="AE49" i="2"/>
  <c r="AE65" i="2"/>
  <c r="AE67" i="2"/>
  <c r="AE98" i="2"/>
  <c r="AE66" i="2"/>
  <c r="AE22" i="2"/>
  <c r="AE50" i="2"/>
  <c r="AE57" i="2"/>
  <c r="AD62" i="2"/>
  <c r="AD111" i="2"/>
  <c r="AD79" i="2"/>
  <c r="AD92" i="2"/>
  <c r="AD100" i="2"/>
  <c r="AD64" i="2"/>
  <c r="AD77" i="2"/>
  <c r="AD72" i="2"/>
  <c r="AD80" i="2"/>
  <c r="AD63" i="2"/>
  <c r="AD108" i="2"/>
  <c r="AD107" i="2"/>
  <c r="AD105" i="2"/>
  <c r="AD69" i="2"/>
  <c r="AD5" i="2"/>
  <c r="AD91" i="2"/>
  <c r="AD102" i="2"/>
  <c r="AD78" i="2"/>
  <c r="AD6" i="2"/>
  <c r="AD14" i="2"/>
  <c r="AD22" i="2"/>
  <c r="AD28" i="2"/>
  <c r="AD37" i="2"/>
  <c r="AD42" i="2"/>
  <c r="AD50" i="2"/>
  <c r="AD56" i="2"/>
  <c r="AD106" i="2"/>
  <c r="AD90" i="2"/>
  <c r="AD83" i="2"/>
  <c r="AD87" i="2"/>
  <c r="AD96" i="2"/>
  <c r="AD7" i="2"/>
  <c r="AD15" i="2"/>
  <c r="AD23" i="2"/>
  <c r="AD30" i="2"/>
  <c r="AD43" i="2"/>
  <c r="AD52" i="2"/>
  <c r="AD65" i="2"/>
  <c r="AD97" i="2"/>
  <c r="AD98" i="2"/>
  <c r="AD110" i="2"/>
  <c r="AD70" i="2"/>
  <c r="AD44" i="2"/>
  <c r="AD57" i="2"/>
  <c r="AD81" i="2"/>
  <c r="AD89" i="2"/>
  <c r="AD94" i="2"/>
  <c r="AD9" i="2"/>
  <c r="AD17" i="2"/>
  <c r="AD53" i="2"/>
  <c r="AD58" i="2"/>
  <c r="AD112" i="2"/>
  <c r="AD74" i="2"/>
  <c r="AD103" i="2"/>
  <c r="AD66" i="2"/>
  <c r="AD10" i="2"/>
  <c r="AD18" i="2"/>
  <c r="AD24" i="2"/>
  <c r="AD32" i="2"/>
  <c r="AD38" i="2"/>
  <c r="AD59" i="2"/>
  <c r="AD61" i="2"/>
  <c r="AD11" i="2"/>
  <c r="AD19" i="2"/>
  <c r="AD25" i="2"/>
  <c r="AD33" i="2"/>
  <c r="AD47" i="2"/>
  <c r="AD109" i="2"/>
  <c r="AD93" i="2"/>
  <c r="AD67" i="2"/>
  <c r="AD101" i="2"/>
  <c r="AD88" i="2"/>
  <c r="AD2" i="2"/>
  <c r="AD12" i="2"/>
  <c r="AD20" i="2"/>
  <c r="AD26" i="2"/>
  <c r="AD34" i="2"/>
  <c r="AD48" i="2"/>
  <c r="AD54" i="2"/>
  <c r="AD60" i="2"/>
  <c r="AD82" i="2"/>
  <c r="AD75" i="2"/>
  <c r="AD73" i="2"/>
  <c r="AD21" i="2"/>
  <c r="AD27" i="2"/>
  <c r="AD35" i="2"/>
  <c r="AD41" i="2"/>
  <c r="AD49" i="2"/>
  <c r="AD55" i="2"/>
  <c r="AA61" i="2"/>
  <c r="AA89" i="2"/>
  <c r="AA10" i="2"/>
  <c r="AA112" i="2"/>
  <c r="AA111" i="2"/>
  <c r="AA79" i="2"/>
  <c r="AA92" i="2"/>
  <c r="AA64" i="2"/>
  <c r="AA12" i="2"/>
  <c r="AA19" i="2"/>
  <c r="AA25" i="2"/>
  <c r="AA33" i="2"/>
  <c r="AA75" i="2"/>
  <c r="AA6" i="2"/>
  <c r="AA41" i="2"/>
  <c r="AA55" i="2"/>
  <c r="AA91" i="2"/>
  <c r="AA15" i="2"/>
  <c r="AA23" i="2"/>
  <c r="AA108" i="2"/>
  <c r="AA107" i="2"/>
  <c r="AA105" i="2"/>
  <c r="AA5" i="2"/>
  <c r="AA20" i="2"/>
  <c r="AA34" i="2"/>
  <c r="AA48" i="2"/>
  <c r="AA60" i="2"/>
  <c r="AA66" i="2"/>
  <c r="AA101" i="2"/>
  <c r="AA110" i="2"/>
  <c r="AA88" i="2"/>
  <c r="AA109" i="2"/>
  <c r="AA74" i="2"/>
  <c r="AA24" i="2"/>
  <c r="AA38" i="2"/>
  <c r="AA80" i="2"/>
  <c r="AA63" i="2"/>
  <c r="AA69" i="2"/>
  <c r="AA26" i="2"/>
  <c r="AA54" i="2"/>
  <c r="AA67" i="2"/>
  <c r="AA70" i="2"/>
  <c r="AA14" i="2"/>
  <c r="AA28" i="2"/>
  <c r="AA42" i="2"/>
  <c r="AA44" i="2"/>
  <c r="AA57" i="2"/>
  <c r="AA97" i="2"/>
  <c r="AA2" i="2"/>
  <c r="AA18" i="2"/>
  <c r="X97" i="2"/>
  <c r="X109" i="2"/>
  <c r="X101" i="2"/>
  <c r="X110" i="2"/>
  <c r="X88" i="2"/>
  <c r="X44" i="2"/>
  <c r="X57" i="2"/>
  <c r="X61" i="2"/>
  <c r="X89" i="2"/>
  <c r="X10" i="2"/>
  <c r="X112" i="2"/>
  <c r="X74" i="2"/>
  <c r="X2" i="2"/>
  <c r="X18" i="2"/>
  <c r="X24" i="2"/>
  <c r="X38" i="2"/>
  <c r="X111" i="2"/>
  <c r="X79" i="2"/>
  <c r="X92" i="2"/>
  <c r="X64" i="2"/>
  <c r="X12" i="2"/>
  <c r="X19" i="2"/>
  <c r="X25" i="2"/>
  <c r="X33" i="2"/>
  <c r="X80" i="2"/>
  <c r="X63" i="2"/>
  <c r="X108" i="2"/>
  <c r="X107" i="2"/>
  <c r="X105" i="2"/>
  <c r="X69" i="2"/>
  <c r="X5" i="2"/>
  <c r="X20" i="2"/>
  <c r="X26" i="2"/>
  <c r="X34" i="2"/>
  <c r="X48" i="2"/>
  <c r="X54" i="2"/>
  <c r="X60" i="2"/>
  <c r="X75" i="2"/>
  <c r="X6" i="2"/>
  <c r="X41" i="2"/>
  <c r="X55" i="2"/>
  <c r="X91" i="2"/>
  <c r="X67" i="2"/>
  <c r="X66" i="2"/>
  <c r="X70" i="2"/>
  <c r="X14" i="2"/>
  <c r="X28" i="2"/>
  <c r="X42" i="2"/>
  <c r="X15" i="2"/>
  <c r="X23" i="2"/>
  <c r="Y75" i="2"/>
  <c r="Y61" i="2"/>
  <c r="Y89" i="2"/>
  <c r="Y109" i="2"/>
  <c r="Y67" i="2"/>
  <c r="Y101" i="2"/>
  <c r="Y15" i="2"/>
  <c r="Y23" i="2"/>
  <c r="Y107" i="2"/>
  <c r="Y88" i="2"/>
  <c r="Y44" i="2"/>
  <c r="Y57" i="2"/>
  <c r="Y91" i="2"/>
  <c r="Y111" i="2"/>
  <c r="Y92" i="2"/>
  <c r="Y10" i="2"/>
  <c r="Y80" i="2"/>
  <c r="Y2" i="2"/>
  <c r="Y18" i="2"/>
  <c r="Y24" i="2"/>
  <c r="Y38" i="2"/>
  <c r="Y97" i="2"/>
  <c r="Y79" i="2"/>
  <c r="Y110" i="2"/>
  <c r="Y64" i="2"/>
  <c r="Y12" i="2"/>
  <c r="Y19" i="2"/>
  <c r="Y25" i="2"/>
  <c r="Y33" i="2"/>
  <c r="Y112" i="2"/>
  <c r="Y74" i="2"/>
  <c r="Y108" i="2"/>
  <c r="Y105" i="2"/>
  <c r="Y69" i="2"/>
  <c r="Y5" i="2"/>
  <c r="Y20" i="2"/>
  <c r="Y26" i="2"/>
  <c r="Y34" i="2"/>
  <c r="Y48" i="2"/>
  <c r="Y54" i="2"/>
  <c r="Y60" i="2"/>
  <c r="Y6" i="2"/>
  <c r="Y41" i="2"/>
  <c r="Y55" i="2"/>
  <c r="Y63" i="2"/>
  <c r="Y66" i="2"/>
  <c r="Y70" i="2"/>
  <c r="Y14" i="2"/>
  <c r="Y28" i="2"/>
  <c r="Y42" i="2"/>
  <c r="AG77" i="2"/>
  <c r="AG72" i="2"/>
  <c r="AG106" i="2"/>
  <c r="AG82" i="2"/>
  <c r="AG83" i="2"/>
  <c r="AG65" i="2"/>
  <c r="AG91" i="2"/>
  <c r="AG97" i="2"/>
  <c r="AG112" i="2"/>
  <c r="AG93" i="2"/>
  <c r="AG74" i="2"/>
  <c r="AG103" i="2"/>
  <c r="AG61" i="2"/>
  <c r="AG2" i="2"/>
  <c r="AG11" i="2"/>
  <c r="AG18" i="2"/>
  <c r="AG24" i="2"/>
  <c r="AG32" i="2"/>
  <c r="AG38" i="2"/>
  <c r="AG59" i="2"/>
  <c r="AG62" i="2"/>
  <c r="AG81" i="2"/>
  <c r="AG89" i="2"/>
  <c r="AG79" i="2"/>
  <c r="AG92" i="2"/>
  <c r="AG100" i="2"/>
  <c r="AG64" i="2"/>
  <c r="AG12" i="2"/>
  <c r="AG19" i="2"/>
  <c r="AG25" i="2"/>
  <c r="AG33" i="2"/>
  <c r="AG47" i="2"/>
  <c r="AG90" i="2"/>
  <c r="AG108" i="2"/>
  <c r="AG107" i="2"/>
  <c r="AG105" i="2"/>
  <c r="AG69" i="2"/>
  <c r="AG5" i="2"/>
  <c r="AG20" i="2"/>
  <c r="AG26" i="2"/>
  <c r="AG34" i="2"/>
  <c r="AG48" i="2"/>
  <c r="AG54" i="2"/>
  <c r="AG60" i="2"/>
  <c r="AG109" i="2"/>
  <c r="AG63" i="2"/>
  <c r="AG96" i="2"/>
  <c r="AG75" i="2"/>
  <c r="AG6" i="2"/>
  <c r="AG21" i="2"/>
  <c r="AG27" i="2"/>
  <c r="AG35" i="2"/>
  <c r="AG41" i="2"/>
  <c r="AG49" i="2"/>
  <c r="AG55" i="2"/>
  <c r="AG67" i="2"/>
  <c r="AG98" i="2"/>
  <c r="AG78" i="2"/>
  <c r="AG66" i="2"/>
  <c r="AG70" i="2"/>
  <c r="AG7" i="2"/>
  <c r="AG14" i="2"/>
  <c r="AG22" i="2"/>
  <c r="AG28" i="2"/>
  <c r="AG37" i="2"/>
  <c r="AG42" i="2"/>
  <c r="AG50" i="2"/>
  <c r="AG56" i="2"/>
  <c r="AG94" i="2"/>
  <c r="AG73" i="2"/>
  <c r="AG15" i="2"/>
  <c r="AG23" i="2"/>
  <c r="AG30" i="2"/>
  <c r="AG43" i="2"/>
  <c r="AG52" i="2"/>
  <c r="AG111" i="2"/>
  <c r="AG102" i="2"/>
  <c r="AG101" i="2"/>
  <c r="AG110" i="2"/>
  <c r="AG88" i="2"/>
  <c r="AG9" i="2"/>
  <c r="AG44" i="2"/>
  <c r="AG57" i="2"/>
  <c r="AG80" i="2"/>
  <c r="AG87" i="2"/>
  <c r="AG10" i="2"/>
  <c r="AG17" i="2"/>
  <c r="AG53" i="2"/>
  <c r="AG58" i="2"/>
  <c r="AF62" i="2"/>
  <c r="AF111" i="2"/>
  <c r="AF79" i="2"/>
  <c r="AF92" i="2"/>
  <c r="AF100" i="2"/>
  <c r="AF64" i="2"/>
  <c r="AF12" i="2"/>
  <c r="AF19" i="2"/>
  <c r="AF25" i="2"/>
  <c r="AF33" i="2"/>
  <c r="AF47" i="2"/>
  <c r="AF77" i="2"/>
  <c r="AF72" i="2"/>
  <c r="AF80" i="2"/>
  <c r="AF63" i="2"/>
  <c r="AF108" i="2"/>
  <c r="AF107" i="2"/>
  <c r="AF105" i="2"/>
  <c r="AF69" i="2"/>
  <c r="AF106" i="2"/>
  <c r="AF82" i="2"/>
  <c r="AF83" i="2"/>
  <c r="AF96" i="2"/>
  <c r="AF75" i="2"/>
  <c r="AF65" i="2"/>
  <c r="AF91" i="2"/>
  <c r="AF67" i="2"/>
  <c r="AF98" i="2"/>
  <c r="AF78" i="2"/>
  <c r="AF90" i="2"/>
  <c r="AF81" i="2"/>
  <c r="AF87" i="2"/>
  <c r="AF94" i="2"/>
  <c r="AF73" i="2"/>
  <c r="AF15" i="2"/>
  <c r="AF23" i="2"/>
  <c r="AF30" i="2"/>
  <c r="AF43" i="2"/>
  <c r="AF52" i="2"/>
  <c r="AF97" i="2"/>
  <c r="AF109" i="2"/>
  <c r="AF102" i="2"/>
  <c r="AF101" i="2"/>
  <c r="AF110" i="2"/>
  <c r="AF88" i="2"/>
  <c r="AF61" i="2"/>
  <c r="AF89" i="2"/>
  <c r="AF10" i="2"/>
  <c r="AF17" i="2"/>
  <c r="AF53" i="2"/>
  <c r="AF58" i="2"/>
  <c r="AF112" i="2"/>
  <c r="AF93" i="2"/>
  <c r="AF74" i="2"/>
  <c r="AF103" i="2"/>
  <c r="AF2" i="2"/>
  <c r="AF11" i="2"/>
  <c r="AF18" i="2"/>
  <c r="AF24" i="2"/>
  <c r="AF32" i="2"/>
  <c r="AF38" i="2"/>
  <c r="AF59" i="2"/>
  <c r="AF7" i="2"/>
  <c r="AF22" i="2"/>
  <c r="AF37" i="2"/>
  <c r="AF50" i="2"/>
  <c r="AF9" i="2"/>
  <c r="AF66" i="2"/>
  <c r="AF26" i="2"/>
  <c r="AF54" i="2"/>
  <c r="AF27" i="2"/>
  <c r="AF41" i="2"/>
  <c r="AF55" i="2"/>
  <c r="AF70" i="2"/>
  <c r="AF14" i="2"/>
  <c r="AF28" i="2"/>
  <c r="AF42" i="2"/>
  <c r="AF56" i="2"/>
  <c r="AF44" i="2"/>
  <c r="AF57" i="2"/>
  <c r="AF5" i="2"/>
  <c r="AF20" i="2"/>
  <c r="AF34" i="2"/>
  <c r="AF48" i="2"/>
  <c r="AF60" i="2"/>
  <c r="AF6" i="2"/>
  <c r="AF21" i="2"/>
  <c r="AF35" i="2"/>
  <c r="AF49" i="2"/>
  <c r="AH112" i="2"/>
  <c r="AH93" i="2"/>
  <c r="AH74" i="2"/>
  <c r="AH103" i="2"/>
  <c r="AH2" i="2"/>
  <c r="AH11" i="2"/>
  <c r="AH18" i="2"/>
  <c r="AH24" i="2"/>
  <c r="AH32" i="2"/>
  <c r="AH38" i="2"/>
  <c r="AH59" i="2"/>
  <c r="AH62" i="2"/>
  <c r="AH111" i="2"/>
  <c r="AH79" i="2"/>
  <c r="AH92" i="2"/>
  <c r="AH100" i="2"/>
  <c r="AH64" i="2"/>
  <c r="AH12" i="2"/>
  <c r="AH19" i="2"/>
  <c r="AH25" i="2"/>
  <c r="AH33" i="2"/>
  <c r="AH47" i="2"/>
  <c r="AH77" i="2"/>
  <c r="AH72" i="2"/>
  <c r="AH80" i="2"/>
  <c r="AH63" i="2"/>
  <c r="AH108" i="2"/>
  <c r="AH107" i="2"/>
  <c r="AH105" i="2"/>
  <c r="AH69" i="2"/>
  <c r="AH5" i="2"/>
  <c r="AH20" i="2"/>
  <c r="AH26" i="2"/>
  <c r="AH34" i="2"/>
  <c r="AH48" i="2"/>
  <c r="AH54" i="2"/>
  <c r="AH60" i="2"/>
  <c r="AH106" i="2"/>
  <c r="AH82" i="2"/>
  <c r="AH83" i="2"/>
  <c r="AH96" i="2"/>
  <c r="AH75" i="2"/>
  <c r="AH6" i="2"/>
  <c r="AH21" i="2"/>
  <c r="AH27" i="2"/>
  <c r="AH35" i="2"/>
  <c r="AH41" i="2"/>
  <c r="AH49" i="2"/>
  <c r="AH55" i="2"/>
  <c r="AH65" i="2"/>
  <c r="AH91" i="2"/>
  <c r="AH67" i="2"/>
  <c r="AH98" i="2"/>
  <c r="AH78" i="2"/>
  <c r="AH66" i="2"/>
  <c r="AH70" i="2"/>
  <c r="AH7" i="2"/>
  <c r="AH14" i="2"/>
  <c r="AH22" i="2"/>
  <c r="AH28" i="2"/>
  <c r="AH37" i="2"/>
  <c r="AH42" i="2"/>
  <c r="AH50" i="2"/>
  <c r="AH56" i="2"/>
  <c r="AH90" i="2"/>
  <c r="AH81" i="2"/>
  <c r="AH87" i="2"/>
  <c r="AH94" i="2"/>
  <c r="AH73" i="2"/>
  <c r="AH15" i="2"/>
  <c r="AH23" i="2"/>
  <c r="AH30" i="2"/>
  <c r="AH43" i="2"/>
  <c r="AH52" i="2"/>
  <c r="AH97" i="2"/>
  <c r="AH109" i="2"/>
  <c r="AH102" i="2"/>
  <c r="AH101" i="2"/>
  <c r="AH110" i="2"/>
  <c r="AH88" i="2"/>
  <c r="AH9" i="2"/>
  <c r="AH44" i="2"/>
  <c r="AH57" i="2"/>
  <c r="AH61" i="2"/>
  <c r="AH89" i="2"/>
  <c r="AH10" i="2"/>
  <c r="AH17" i="2"/>
  <c r="AH53" i="2"/>
  <c r="AH58" i="2"/>
  <c r="AI61" i="2"/>
  <c r="AI89" i="2"/>
  <c r="AI10" i="2"/>
  <c r="AI17" i="2"/>
  <c r="AI53" i="2"/>
  <c r="AI58" i="2"/>
  <c r="AI112" i="2"/>
  <c r="AI93" i="2"/>
  <c r="AI74" i="2"/>
  <c r="AI103" i="2"/>
  <c r="AI2" i="2"/>
  <c r="AI11" i="2"/>
  <c r="AI18" i="2"/>
  <c r="AI24" i="2"/>
  <c r="AI32" i="2"/>
  <c r="AI38" i="2"/>
  <c r="AI59" i="2"/>
  <c r="AI62" i="2"/>
  <c r="AI111" i="2"/>
  <c r="AI79" i="2"/>
  <c r="AI92" i="2"/>
  <c r="AI100" i="2"/>
  <c r="AI64" i="2"/>
  <c r="AI12" i="2"/>
  <c r="AI19" i="2"/>
  <c r="AI25" i="2"/>
  <c r="AI33" i="2"/>
  <c r="AI47" i="2"/>
  <c r="AI77" i="2"/>
  <c r="AI72" i="2"/>
  <c r="AI80" i="2"/>
  <c r="AI63" i="2"/>
  <c r="AI108" i="2"/>
  <c r="AI107" i="2"/>
  <c r="AI105" i="2"/>
  <c r="AI69" i="2"/>
  <c r="AI5" i="2"/>
  <c r="AI20" i="2"/>
  <c r="AI26" i="2"/>
  <c r="AI34" i="2"/>
  <c r="AI48" i="2"/>
  <c r="AI54" i="2"/>
  <c r="AI60" i="2"/>
  <c r="AI106" i="2"/>
  <c r="AI82" i="2"/>
  <c r="AI83" i="2"/>
  <c r="AI96" i="2"/>
  <c r="AI75" i="2"/>
  <c r="AI6" i="2"/>
  <c r="AI21" i="2"/>
  <c r="AI27" i="2"/>
  <c r="AI35" i="2"/>
  <c r="AI41" i="2"/>
  <c r="AI49" i="2"/>
  <c r="AI55" i="2"/>
  <c r="AI65" i="2"/>
  <c r="AI91" i="2"/>
  <c r="AI67" i="2"/>
  <c r="AI98" i="2"/>
  <c r="AI78" i="2"/>
  <c r="AI66" i="2"/>
  <c r="AI70" i="2"/>
  <c r="AI7" i="2"/>
  <c r="AI14" i="2"/>
  <c r="AI22" i="2"/>
  <c r="AI28" i="2"/>
  <c r="AI37" i="2"/>
  <c r="AI42" i="2"/>
  <c r="AI50" i="2"/>
  <c r="AI56" i="2"/>
  <c r="AI90" i="2"/>
  <c r="AI81" i="2"/>
  <c r="AI87" i="2"/>
  <c r="AI94" i="2"/>
  <c r="AI73" i="2"/>
  <c r="AI15" i="2"/>
  <c r="AI23" i="2"/>
  <c r="AI30" i="2"/>
  <c r="AI43" i="2"/>
  <c r="AI52" i="2"/>
  <c r="AI97" i="2"/>
  <c r="AI109" i="2"/>
  <c r="AI102" i="2"/>
  <c r="AI101" i="2"/>
  <c r="AI110" i="2"/>
  <c r="AI88" i="2"/>
  <c r="AI9" i="2"/>
  <c r="AI44" i="2"/>
  <c r="AI57" i="2"/>
  <c r="Z80" i="2"/>
  <c r="Z63" i="2"/>
  <c r="Z108" i="2"/>
  <c r="Z107" i="2"/>
  <c r="Z105" i="2"/>
  <c r="Z69" i="2"/>
  <c r="Z5" i="2"/>
  <c r="Z20" i="2"/>
  <c r="Z26" i="2"/>
  <c r="Z34" i="2"/>
  <c r="Z48" i="2"/>
  <c r="Z54" i="2"/>
  <c r="Z60" i="2"/>
  <c r="Z97" i="2"/>
  <c r="Z109" i="2"/>
  <c r="Z101" i="2"/>
  <c r="Z110" i="2"/>
  <c r="Z88" i="2"/>
  <c r="Z44" i="2"/>
  <c r="Z57" i="2"/>
  <c r="Z112" i="2"/>
  <c r="Z74" i="2"/>
  <c r="Z38" i="2"/>
  <c r="Z61" i="2"/>
  <c r="Z66" i="2"/>
  <c r="Z12" i="2"/>
  <c r="Z2" i="2"/>
  <c r="Z23" i="2"/>
  <c r="Z41" i="2"/>
  <c r="Z67" i="2"/>
  <c r="Z14" i="2"/>
  <c r="Z33" i="2"/>
  <c r="Z42" i="2"/>
  <c r="Z75" i="2"/>
  <c r="Z6" i="2"/>
  <c r="Z15" i="2"/>
  <c r="Z24" i="2"/>
  <c r="Z91" i="2"/>
  <c r="Z111" i="2"/>
  <c r="Z92" i="2"/>
  <c r="Z25" i="2"/>
  <c r="Z18" i="2"/>
  <c r="Z55" i="2"/>
  <c r="Z89" i="2"/>
  <c r="Z79" i="2"/>
  <c r="Z64" i="2"/>
  <c r="Z70" i="2"/>
  <c r="Z10" i="2"/>
  <c r="Z19" i="2"/>
  <c r="Z28" i="2"/>
  <c r="A86" i="15"/>
  <c r="A89" i="15"/>
  <c r="A14" i="15"/>
  <c r="A53" i="15"/>
  <c r="A98" i="15"/>
  <c r="A102" i="15"/>
  <c r="A113" i="15"/>
  <c r="A101" i="15"/>
  <c r="A34" i="15"/>
  <c r="A38" i="15"/>
  <c r="A119" i="15"/>
  <c r="A29" i="15"/>
  <c r="A91" i="15"/>
  <c r="A65" i="15"/>
  <c r="A92" i="15"/>
  <c r="A66" i="15"/>
  <c r="A64" i="15"/>
  <c r="A16" i="15"/>
  <c r="A93" i="15"/>
  <c r="A72" i="15"/>
  <c r="A32" i="15"/>
  <c r="A25" i="15"/>
  <c r="A116" i="15"/>
  <c r="A118" i="15"/>
  <c r="A52" i="15"/>
  <c r="A75" i="15"/>
  <c r="A106" i="15"/>
  <c r="A56" i="15"/>
  <c r="A74" i="15"/>
  <c r="A7" i="15"/>
  <c r="A12" i="15"/>
  <c r="A46" i="15"/>
  <c r="A15" i="15"/>
  <c r="A42" i="15"/>
  <c r="A40" i="15"/>
  <c r="A110" i="15"/>
  <c r="A8" i="15"/>
  <c r="A97" i="15"/>
  <c r="A90" i="15"/>
  <c r="A35" i="15"/>
  <c r="A80" i="15"/>
  <c r="A115" i="15"/>
  <c r="A111" i="15"/>
  <c r="A24" i="15"/>
  <c r="A13" i="15"/>
  <c r="A43" i="15"/>
  <c r="A39" i="15"/>
  <c r="A26" i="15"/>
  <c r="A28" i="15"/>
  <c r="A112" i="15"/>
  <c r="A27" i="15"/>
  <c r="A2" i="15"/>
  <c r="A55" i="15"/>
  <c r="A84" i="15"/>
  <c r="A94" i="15"/>
  <c r="A79" i="15"/>
  <c r="A18" i="15"/>
  <c r="A83" i="15"/>
  <c r="A71" i="15"/>
  <c r="A19" i="15"/>
  <c r="A45" i="15"/>
  <c r="A103" i="15"/>
  <c r="A73" i="15"/>
  <c r="A10" i="15"/>
  <c r="A22" i="15"/>
  <c r="A104" i="15"/>
  <c r="A122" i="15"/>
  <c r="A21" i="15"/>
  <c r="A54" i="15"/>
  <c r="A57" i="15"/>
  <c r="A37" i="15"/>
  <c r="A114" i="15"/>
  <c r="A65" i="14"/>
  <c r="A66" i="14"/>
  <c r="A67" i="14"/>
  <c r="A68" i="14"/>
  <c r="A85" i="14"/>
  <c r="A9" i="14"/>
  <c r="A105" i="14"/>
  <c r="A98" i="14"/>
  <c r="A94" i="14"/>
  <c r="A86" i="14"/>
  <c r="A80" i="14"/>
  <c r="A103" i="14"/>
  <c r="A8" i="14"/>
  <c r="A112" i="14"/>
  <c r="A111" i="14"/>
  <c r="A107" i="14"/>
  <c r="A110" i="14"/>
  <c r="A106" i="14"/>
  <c r="A109" i="14"/>
  <c r="A100" i="14"/>
  <c r="A91" i="14"/>
  <c r="A81" i="14"/>
  <c r="A75" i="14"/>
  <c r="A69" i="14"/>
  <c r="A122" i="14"/>
  <c r="A51" i="14"/>
  <c r="A18" i="14"/>
  <c r="A25" i="14"/>
  <c r="A30" i="14"/>
  <c r="A38" i="14"/>
  <c r="A19" i="14"/>
  <c r="A26" i="14"/>
  <c r="A31" i="14"/>
  <c r="A6" i="14"/>
  <c r="A45" i="14"/>
  <c r="A46" i="14"/>
  <c r="A47" i="14"/>
  <c r="A48" i="14"/>
  <c r="A70" i="14"/>
  <c r="A71" i="14"/>
  <c r="A73" i="14"/>
  <c r="A5" i="14"/>
  <c r="A97" i="14"/>
  <c r="A108" i="14"/>
  <c r="A12" i="14"/>
  <c r="A27" i="14"/>
  <c r="A32" i="14"/>
  <c r="A39" i="14"/>
  <c r="A52" i="14"/>
  <c r="A76" i="14"/>
  <c r="A82" i="14"/>
  <c r="A95" i="14"/>
  <c r="A13" i="14"/>
  <c r="A28" i="14"/>
  <c r="A33" i="14"/>
  <c r="A40" i="14"/>
  <c r="A104" i="14"/>
  <c r="A77" i="14"/>
  <c r="A78" i="14"/>
  <c r="A7" i="14"/>
  <c r="A14" i="14"/>
  <c r="A21" i="14"/>
  <c r="A3" i="14"/>
  <c r="A34" i="14"/>
  <c r="A4" i="14"/>
  <c r="A58" i="14"/>
  <c r="A22" i="14"/>
  <c r="A29" i="14"/>
  <c r="A36" i="14"/>
  <c r="A59" i="14"/>
  <c r="A60" i="14"/>
  <c r="A61" i="14"/>
  <c r="A62" i="14"/>
  <c r="A63" i="14"/>
  <c r="A16" i="14"/>
  <c r="A64" i="14"/>
  <c r="A90" i="14"/>
  <c r="A93" i="14"/>
  <c r="A68" i="12"/>
  <c r="A118" i="12"/>
  <c r="A50" i="12"/>
  <c r="A38" i="12"/>
  <c r="A34" i="12"/>
  <c r="A54" i="12"/>
  <c r="A28" i="12"/>
  <c r="A64" i="12"/>
  <c r="A47" i="12"/>
  <c r="A51" i="12"/>
  <c r="A3" i="12"/>
  <c r="A67" i="12"/>
  <c r="A20" i="12"/>
  <c r="A21" i="12"/>
  <c r="A55" i="12"/>
  <c r="A98" i="12"/>
  <c r="A102" i="12"/>
  <c r="A113" i="12"/>
  <c r="A17" i="12"/>
  <c r="A8" i="12"/>
  <c r="A119" i="12"/>
  <c r="A32" i="12"/>
  <c r="A92" i="12"/>
  <c r="A66" i="12"/>
  <c r="A93" i="12"/>
  <c r="A61" i="12"/>
  <c r="A120" i="12"/>
  <c r="A35" i="12"/>
  <c r="A6" i="12"/>
  <c r="A116" i="12"/>
  <c r="A49" i="12"/>
  <c r="A96" i="12"/>
  <c r="A4" i="12"/>
  <c r="A81" i="12"/>
  <c r="A101" i="12"/>
  <c r="A45" i="12"/>
  <c r="A62" i="12"/>
  <c r="A86" i="12"/>
  <c r="A94" i="12"/>
  <c r="A97" i="12"/>
  <c r="A90" i="12"/>
  <c r="A27" i="12"/>
  <c r="A110" i="12"/>
  <c r="A76" i="12"/>
  <c r="A36" i="12"/>
  <c r="A58" i="12"/>
  <c r="A75" i="12"/>
  <c r="A5" i="12"/>
  <c r="A37" i="12"/>
  <c r="A87" i="12"/>
  <c r="A14" i="12"/>
  <c r="A15" i="12"/>
  <c r="A112" i="12"/>
  <c r="A29" i="12"/>
  <c r="A18" i="12"/>
  <c r="A73" i="12"/>
  <c r="A46" i="12"/>
  <c r="A42" i="12"/>
  <c r="A9" i="12"/>
  <c r="A88" i="12"/>
  <c r="A31" i="12"/>
  <c r="A2" i="12"/>
  <c r="A30" i="12"/>
  <c r="A107" i="12"/>
  <c r="A57" i="12"/>
  <c r="A85" i="12"/>
  <c r="A95" i="12"/>
  <c r="A80" i="12"/>
  <c r="A23" i="12"/>
  <c r="A84" i="12"/>
  <c r="A72" i="12"/>
  <c r="A24" i="12"/>
  <c r="A48" i="12"/>
  <c r="A103" i="12"/>
  <c r="A115" i="13"/>
  <c r="A94" i="13"/>
  <c r="A100" i="13"/>
  <c r="A121" i="13"/>
  <c r="A56" i="13"/>
  <c r="A98" i="13"/>
  <c r="A27" i="13"/>
  <c r="A116" i="13"/>
  <c r="A90" i="13"/>
  <c r="A24" i="13"/>
  <c r="A28" i="13"/>
  <c r="A97" i="13"/>
  <c r="A38" i="13"/>
  <c r="A108" i="13"/>
  <c r="A29" i="13"/>
  <c r="A50" i="13"/>
  <c r="A113" i="13"/>
  <c r="A36" i="13"/>
  <c r="A26" i="13"/>
  <c r="A76" i="13"/>
  <c r="A53" i="13"/>
  <c r="A49" i="13"/>
  <c r="A40" i="13"/>
  <c r="A114" i="13"/>
  <c r="A102" i="13"/>
  <c r="A35" i="13"/>
  <c r="A77" i="13"/>
  <c r="A39" i="13"/>
  <c r="A109" i="13"/>
  <c r="A62" i="13"/>
  <c r="A88" i="13"/>
  <c r="A8" i="13"/>
  <c r="A83" i="13"/>
  <c r="A120" i="13"/>
  <c r="A87" i="13"/>
  <c r="A47" i="13"/>
  <c r="A63" i="13"/>
  <c r="A61" i="13"/>
  <c r="A34" i="13"/>
  <c r="A43" i="13"/>
  <c r="A2" i="13"/>
  <c r="A93" i="13"/>
  <c r="A21" i="13"/>
  <c r="A78" i="13"/>
  <c r="A14" i="13"/>
  <c r="A22" i="13"/>
  <c r="A3" i="13"/>
  <c r="A106" i="13"/>
  <c r="A103" i="13"/>
  <c r="A84" i="13"/>
  <c r="A70" i="13"/>
  <c r="A99" i="13"/>
  <c r="A17" i="13"/>
  <c r="A117" i="13"/>
  <c r="A37" i="13"/>
  <c r="A4" i="13"/>
  <c r="A65" i="13"/>
  <c r="A96" i="13"/>
  <c r="A5" i="13"/>
  <c r="A95" i="13"/>
  <c r="A41" i="13"/>
  <c r="A119" i="13"/>
  <c r="A89" i="13"/>
  <c r="A31" i="13"/>
  <c r="A13" i="13"/>
  <c r="A104" i="13"/>
  <c r="A101" i="13"/>
  <c r="A60" i="13"/>
  <c r="A16" i="13"/>
  <c r="A48" i="13"/>
  <c r="A66" i="13"/>
  <c r="A42" i="13"/>
  <c r="A25" i="13"/>
  <c r="A9" i="13"/>
  <c r="A112" i="13"/>
  <c r="A91" i="13"/>
  <c r="A72" i="13"/>
  <c r="A85" i="13"/>
  <c r="A44" i="13"/>
  <c r="A23" i="13"/>
  <c r="A45" i="13"/>
  <c r="A30" i="13"/>
  <c r="A71" i="13"/>
  <c r="A52" i="13"/>
  <c r="A2" i="11"/>
  <c r="A74" i="11"/>
  <c r="A11" i="11"/>
  <c r="A18" i="11"/>
  <c r="A24" i="11"/>
  <c r="A32" i="11"/>
  <c r="A108" i="11"/>
  <c r="A88" i="11"/>
  <c r="A4" i="11"/>
  <c r="A19" i="11"/>
  <c r="A25" i="11"/>
  <c r="A33" i="11"/>
  <c r="A101" i="11"/>
  <c r="A95" i="11"/>
  <c r="A90" i="11"/>
  <c r="A81" i="11"/>
  <c r="A75" i="11"/>
  <c r="A69" i="11"/>
  <c r="A57" i="11"/>
  <c r="A52" i="11"/>
  <c r="A100" i="11"/>
  <c r="A94" i="11"/>
  <c r="A107" i="11"/>
  <c r="A103" i="11"/>
  <c r="A98" i="11"/>
  <c r="A106" i="11"/>
  <c r="A102" i="11"/>
  <c r="A105" i="11"/>
  <c r="A97" i="11"/>
  <c r="A86" i="11"/>
  <c r="A76" i="11"/>
  <c r="A70" i="11"/>
  <c r="A64" i="11"/>
  <c r="A120" i="11"/>
  <c r="A46" i="11"/>
  <c r="A63" i="11"/>
  <c r="A5" i="11"/>
  <c r="A20" i="11"/>
  <c r="A26" i="11"/>
  <c r="A34" i="11"/>
  <c r="A48" i="11"/>
  <c r="A58" i="11"/>
  <c r="A60" i="11"/>
  <c r="A72" i="11"/>
  <c r="A43" i="11"/>
  <c r="A56" i="11"/>
  <c r="A68" i="11"/>
  <c r="A80" i="11"/>
  <c r="A6" i="11"/>
  <c r="A27" i="11"/>
  <c r="A14" i="11"/>
  <c r="A22" i="11"/>
  <c r="A29" i="11"/>
  <c r="A42" i="11"/>
  <c r="A66" i="11"/>
  <c r="A78" i="11"/>
  <c r="A93" i="11"/>
  <c r="A99" i="11"/>
  <c r="A9" i="11"/>
  <c r="A16" i="11"/>
  <c r="A37" i="11"/>
  <c r="A119" i="11"/>
  <c r="A65" i="11"/>
  <c r="A77" i="11"/>
  <c r="A92" i="11"/>
  <c r="A123" i="10"/>
  <c r="A109" i="10"/>
  <c r="A19" i="10"/>
  <c r="A3" i="10"/>
  <c r="A7" i="10"/>
  <c r="A67" i="10"/>
  <c r="A15" i="10"/>
  <c r="A55" i="10"/>
  <c r="A69" i="10"/>
  <c r="A99" i="10"/>
  <c r="A50" i="10"/>
  <c r="A96" i="10"/>
  <c r="A90" i="10"/>
  <c r="A95" i="10"/>
  <c r="A70" i="10"/>
  <c r="A83" i="10"/>
  <c r="A89" i="10"/>
  <c r="A17" i="10"/>
  <c r="A29" i="10"/>
  <c r="A68" i="10"/>
  <c r="A51" i="10"/>
  <c r="A23" i="10"/>
  <c r="A63" i="10"/>
  <c r="A2" i="10"/>
  <c r="A84" i="10"/>
  <c r="A116" i="10"/>
  <c r="A117" i="10"/>
  <c r="A22" i="10"/>
  <c r="A21" i="10"/>
  <c r="A9" i="10"/>
  <c r="A41" i="10"/>
  <c r="A16" i="10"/>
  <c r="A5" i="10"/>
  <c r="A24" i="10"/>
  <c r="A93" i="10"/>
  <c r="A88" i="10"/>
  <c r="A33" i="10"/>
  <c r="A59" i="10"/>
  <c r="A77" i="10"/>
  <c r="A14" i="10"/>
  <c r="A103" i="10"/>
  <c r="A37" i="10"/>
  <c r="A45" i="10"/>
  <c r="A114" i="10"/>
  <c r="A31" i="10"/>
  <c r="A20" i="10"/>
  <c r="A75" i="10"/>
  <c r="A47" i="10"/>
  <c r="A44" i="10"/>
  <c r="A35" i="10"/>
  <c r="A8" i="10"/>
  <c r="A34" i="10"/>
  <c r="A110" i="10"/>
  <c r="A58" i="10"/>
  <c r="A87" i="10"/>
  <c r="A97" i="10"/>
  <c r="A82" i="10"/>
  <c r="A121" i="10"/>
  <c r="A86" i="10"/>
  <c r="A74" i="10"/>
  <c r="A26" i="10"/>
  <c r="A49" i="10"/>
  <c r="A106" i="10"/>
  <c r="A107" i="10"/>
  <c r="A38" i="10"/>
  <c r="A28" i="10"/>
  <c r="A57" i="10"/>
  <c r="A60" i="10"/>
  <c r="A43" i="10"/>
  <c r="A30" i="10"/>
  <c r="A65" i="10"/>
  <c r="A48" i="10"/>
  <c r="A52" i="10"/>
  <c r="A98" i="10"/>
  <c r="A122" i="10"/>
  <c r="A6" i="10"/>
  <c r="A56" i="10"/>
  <c r="A101" i="10"/>
  <c r="A105" i="10"/>
  <c r="A115" i="10"/>
  <c r="A25" i="10"/>
  <c r="A113" i="10"/>
  <c r="A62" i="10"/>
  <c r="A4" i="10"/>
  <c r="A92" i="10"/>
  <c r="A39" i="10"/>
  <c r="A32" i="10"/>
  <c r="A118" i="10"/>
  <c r="A104" i="10"/>
  <c r="A100" i="10"/>
  <c r="A9" i="9"/>
  <c r="A70" i="9"/>
  <c r="A82" i="9"/>
  <c r="A17" i="9"/>
  <c r="A24" i="9"/>
  <c r="A30" i="9"/>
  <c r="A2" i="9"/>
  <c r="A47" i="9"/>
  <c r="A11" i="9"/>
  <c r="A25" i="9"/>
  <c r="A31" i="9"/>
  <c r="A38" i="9"/>
  <c r="A95" i="9"/>
  <c r="A12" i="9"/>
  <c r="A26" i="9"/>
  <c r="A32" i="9"/>
  <c r="A39" i="9"/>
  <c r="A76" i="9"/>
  <c r="A56" i="9"/>
  <c r="A57" i="9"/>
  <c r="A68" i="9"/>
  <c r="A123" i="9"/>
  <c r="A79" i="9"/>
  <c r="A94" i="9"/>
  <c r="A102" i="9"/>
  <c r="A97" i="9"/>
  <c r="A92" i="9"/>
  <c r="A83" i="9"/>
  <c r="A77" i="9"/>
  <c r="A71" i="9"/>
  <c r="A60" i="9"/>
  <c r="A55" i="9"/>
  <c r="A101" i="9"/>
  <c r="A96" i="9"/>
  <c r="A109" i="9"/>
  <c r="A100" i="9"/>
  <c r="A108" i="9"/>
  <c r="A104" i="9"/>
  <c r="A99" i="9"/>
  <c r="A107" i="9"/>
  <c r="A103" i="9"/>
  <c r="A106" i="9"/>
  <c r="A98" i="9"/>
  <c r="A88" i="9"/>
  <c r="A78" i="9"/>
  <c r="A72" i="9"/>
  <c r="A67" i="9"/>
  <c r="A122" i="9"/>
  <c r="A49" i="9"/>
  <c r="A13" i="9"/>
  <c r="A19" i="9"/>
  <c r="A27" i="9"/>
  <c r="A33" i="9"/>
  <c r="A41" i="9"/>
  <c r="A90" i="9"/>
  <c r="A48" i="9"/>
  <c r="A20" i="9"/>
  <c r="A28" i="9"/>
  <c r="A35" i="9"/>
  <c r="A93" i="9"/>
  <c r="A52" i="9"/>
  <c r="A64" i="9"/>
  <c r="A59" i="9"/>
  <c r="A15" i="9"/>
  <c r="A4" i="9"/>
  <c r="A22" i="9"/>
  <c r="A42" i="9"/>
  <c r="A61" i="9"/>
  <c r="A46" i="8"/>
  <c r="A79" i="8"/>
  <c r="A115" i="8"/>
  <c r="A101" i="8"/>
  <c r="A10" i="8"/>
  <c r="A30" i="8"/>
  <c r="A13" i="8"/>
  <c r="A71" i="8"/>
  <c r="A119" i="8"/>
  <c r="A9" i="8"/>
  <c r="A54" i="8"/>
  <c r="A73" i="8"/>
  <c r="A38" i="8"/>
  <c r="A87" i="8"/>
  <c r="A12" i="8"/>
  <c r="A7" i="8"/>
  <c r="A41" i="8"/>
  <c r="A122" i="8"/>
  <c r="A100" i="8"/>
  <c r="A6" i="8"/>
  <c r="A99" i="8"/>
  <c r="A53" i="8"/>
  <c r="A24" i="8"/>
  <c r="A106" i="8"/>
  <c r="A103" i="8"/>
  <c r="A70" i="8"/>
  <c r="A63" i="8"/>
  <c r="A78" i="8"/>
  <c r="A8" i="8"/>
  <c r="A69" i="8"/>
  <c r="A33" i="8"/>
  <c r="A56" i="8"/>
  <c r="A98" i="8"/>
  <c r="A47" i="8"/>
  <c r="A29" i="8"/>
  <c r="A80" i="8"/>
  <c r="A66" i="8"/>
  <c r="A109" i="8"/>
  <c r="A21" i="8"/>
  <c r="A40" i="8"/>
  <c r="A11" i="8"/>
  <c r="A26" i="8"/>
  <c r="A25" i="8"/>
  <c r="A2" i="8"/>
  <c r="A43" i="8"/>
  <c r="A55" i="8"/>
  <c r="A93" i="8"/>
  <c r="A14" i="8"/>
  <c r="A96" i="8"/>
  <c r="A5" i="8"/>
  <c r="A121" i="8"/>
  <c r="A65" i="8"/>
  <c r="A15" i="8"/>
  <c r="A19" i="8"/>
  <c r="A104" i="8"/>
  <c r="A60" i="8"/>
  <c r="A20" i="8"/>
  <c r="A39" i="8"/>
  <c r="A102" i="8"/>
  <c r="A22" i="8"/>
  <c r="A57" i="8"/>
  <c r="A92" i="8"/>
  <c r="A116" i="8"/>
  <c r="A113" i="8"/>
  <c r="A48" i="8"/>
  <c r="A42" i="8"/>
  <c r="A85" i="8"/>
  <c r="A62" i="8"/>
  <c r="A32" i="8"/>
  <c r="A50" i="8"/>
  <c r="A52" i="8"/>
  <c r="A114" i="8"/>
  <c r="A51" i="8"/>
  <c r="A110" i="8"/>
  <c r="A72" i="8"/>
  <c r="A4" i="8"/>
  <c r="A27" i="8"/>
  <c r="A91" i="8"/>
  <c r="A95" i="8"/>
  <c r="A84" i="8"/>
  <c r="A45" i="8"/>
  <c r="A64" i="8"/>
  <c r="A107" i="8"/>
  <c r="A105" i="8"/>
  <c r="A50" i="7"/>
  <c r="A24" i="7"/>
  <c r="A97" i="7"/>
  <c r="A11" i="7"/>
  <c r="A4" i="7"/>
  <c r="A84" i="7"/>
  <c r="A39" i="7"/>
  <c r="A29" i="7"/>
  <c r="A53" i="7"/>
  <c r="A49" i="7"/>
  <c r="A6" i="7"/>
  <c r="A8" i="7"/>
  <c r="A9" i="7"/>
  <c r="A107" i="7"/>
  <c r="A65" i="7"/>
  <c r="A88" i="7"/>
  <c r="A7" i="7"/>
  <c r="A83" i="7"/>
  <c r="A87" i="7"/>
  <c r="A42" i="7"/>
  <c r="A10" i="7"/>
  <c r="A106" i="7"/>
  <c r="A89" i="7"/>
  <c r="A36" i="7"/>
  <c r="A64" i="7"/>
  <c r="A67" i="7"/>
  <c r="A47" i="7"/>
  <c r="A101" i="7"/>
  <c r="A62" i="7"/>
  <c r="A38" i="7"/>
  <c r="A72" i="7"/>
  <c r="A54" i="7"/>
  <c r="A13" i="7"/>
  <c r="A31" i="7"/>
  <c r="A95" i="7"/>
  <c r="A28" i="7"/>
  <c r="A63" i="7"/>
  <c r="A98" i="7"/>
  <c r="A102" i="7"/>
  <c r="A17" i="7"/>
  <c r="A41" i="7"/>
  <c r="A70" i="7"/>
  <c r="A90" i="7"/>
  <c r="A18" i="7"/>
  <c r="A96" i="7"/>
  <c r="A57" i="7"/>
  <c r="A43" i="7"/>
  <c r="A40" i="7"/>
  <c r="A33" i="7"/>
  <c r="A2" i="7"/>
  <c r="A26" i="7"/>
  <c r="A16" i="7"/>
  <c r="A66" i="7"/>
  <c r="A79" i="7"/>
  <c r="A23" i="7"/>
  <c r="A25" i="7"/>
  <c r="A32" i="7"/>
  <c r="A37" i="7"/>
  <c r="A53" i="6"/>
  <c r="A52" i="6"/>
  <c r="A43" i="6"/>
  <c r="A24" i="6"/>
  <c r="A93" i="6"/>
  <c r="A64" i="6"/>
  <c r="A105" i="6"/>
  <c r="A35" i="6"/>
  <c r="A98" i="6"/>
  <c r="A68" i="6"/>
  <c r="A89" i="6"/>
  <c r="A70" i="6"/>
  <c r="A107" i="6"/>
  <c r="A106" i="6"/>
  <c r="A46" i="6"/>
  <c r="A23" i="6"/>
  <c r="A47" i="6"/>
  <c r="A32" i="6"/>
  <c r="A120" i="6"/>
  <c r="A58" i="6"/>
  <c r="A5" i="6"/>
  <c r="A71" i="6"/>
  <c r="A22" i="6"/>
  <c r="A92" i="6"/>
  <c r="A29" i="6"/>
  <c r="A69" i="6"/>
  <c r="A25" i="6"/>
  <c r="A90" i="6"/>
  <c r="A6" i="6"/>
  <c r="A119" i="6"/>
  <c r="A51" i="6"/>
  <c r="A83" i="6"/>
  <c r="A39" i="6"/>
  <c r="A16" i="6"/>
  <c r="A36" i="6"/>
  <c r="A2" i="6"/>
  <c r="A94" i="6"/>
  <c r="A84" i="6"/>
  <c r="A115" i="6"/>
  <c r="A116" i="6"/>
  <c r="A76" i="6"/>
  <c r="A21" i="6"/>
  <c r="A102" i="6"/>
  <c r="A57" i="6"/>
  <c r="A30" i="6"/>
  <c r="A66" i="6"/>
  <c r="A49" i="6"/>
  <c r="A54" i="6"/>
  <c r="A97" i="6"/>
  <c r="A110" i="6"/>
  <c r="A37" i="6"/>
  <c r="A4" i="6"/>
  <c r="A117" i="6"/>
  <c r="A103" i="6"/>
  <c r="A75" i="6"/>
  <c r="A78" i="6"/>
  <c r="A38" i="6"/>
  <c r="A8" i="6"/>
  <c r="A61" i="6"/>
  <c r="A77" i="6"/>
  <c r="A14" i="6"/>
  <c r="A45" i="6"/>
  <c r="A111" i="6"/>
  <c r="A15" i="6"/>
  <c r="A99" i="6"/>
  <c r="A112" i="6"/>
  <c r="A31" i="6"/>
  <c r="A20" i="6"/>
  <c r="A48" i="6"/>
  <c r="A44" i="6"/>
  <c r="A34" i="6"/>
  <c r="A113" i="6"/>
  <c r="A33" i="6"/>
  <c r="A9" i="6"/>
  <c r="A60" i="6"/>
  <c r="A87" i="6"/>
  <c r="A96" i="6"/>
  <c r="A82" i="6"/>
  <c r="A86" i="6"/>
  <c r="A7" i="6"/>
  <c r="A26" i="6"/>
  <c r="A50" i="6"/>
  <c r="A3" i="6"/>
  <c r="A95" i="6"/>
  <c r="A28" i="6"/>
  <c r="A59" i="6"/>
  <c r="A62" i="6"/>
  <c r="A42" i="6"/>
  <c r="A88" i="6"/>
  <c r="A3" i="5"/>
  <c r="A93" i="5"/>
  <c r="A35" i="5"/>
  <c r="A58" i="5"/>
  <c r="A18" i="5"/>
  <c r="A36" i="5"/>
  <c r="A50" i="5"/>
  <c r="A103" i="5"/>
  <c r="A56" i="5"/>
  <c r="A17" i="5"/>
  <c r="A5" i="5"/>
  <c r="A71" i="5"/>
  <c r="A87" i="5"/>
  <c r="A39" i="5"/>
  <c r="A53" i="5"/>
  <c r="A110" i="5"/>
  <c r="A15" i="5"/>
  <c r="A47" i="5"/>
  <c r="A69" i="5"/>
  <c r="A72" i="5"/>
  <c r="A14" i="5"/>
  <c r="A2" i="5"/>
  <c r="A40" i="5"/>
  <c r="A104" i="5"/>
  <c r="A98" i="5"/>
  <c r="A57" i="5"/>
  <c r="A92" i="5"/>
  <c r="A28" i="5"/>
  <c r="A25" i="5"/>
  <c r="A49" i="5"/>
  <c r="A11" i="5"/>
  <c r="A85" i="5"/>
  <c r="A62" i="5"/>
  <c r="A59" i="5"/>
  <c r="A51" i="5"/>
  <c r="A4" i="5"/>
  <c r="A115" i="5"/>
  <c r="A9" i="5"/>
  <c r="A112" i="5"/>
  <c r="A70" i="5"/>
  <c r="A27" i="5"/>
  <c r="A101" i="5"/>
  <c r="A91" i="5"/>
  <c r="A60" i="5"/>
  <c r="A94" i="5"/>
  <c r="A42" i="5"/>
  <c r="A109" i="5"/>
  <c r="A67" i="5"/>
  <c r="A48" i="5"/>
  <c r="A75" i="5"/>
  <c r="A63" i="5"/>
  <c r="A33" i="5"/>
  <c r="A68" i="5"/>
  <c r="A105" i="5"/>
  <c r="A107" i="5"/>
  <c r="A116" i="5"/>
  <c r="A65" i="5"/>
  <c r="A106" i="5"/>
  <c r="A55" i="5"/>
  <c r="A121" i="5"/>
  <c r="A52" i="5"/>
  <c r="A12" i="5"/>
  <c r="A78" i="5"/>
  <c r="A99" i="5"/>
  <c r="A79" i="5"/>
  <c r="A77" i="5"/>
  <c r="A44" i="5"/>
  <c r="A100" i="5"/>
  <c r="A120" i="5"/>
  <c r="A6" i="5"/>
  <c r="A86" i="5"/>
  <c r="A96" i="5"/>
  <c r="A32" i="5"/>
  <c r="A54" i="5"/>
  <c r="A18" i="4"/>
  <c r="A12" i="4"/>
  <c r="A43" i="4"/>
  <c r="A8" i="4"/>
  <c r="A21" i="4"/>
  <c r="A114" i="4"/>
  <c r="A91" i="4"/>
  <c r="A26" i="4"/>
  <c r="A16" i="4"/>
  <c r="A13" i="4"/>
  <c r="A37" i="4"/>
  <c r="A34" i="4"/>
  <c r="A20" i="4"/>
  <c r="A102" i="4"/>
  <c r="A39" i="4"/>
  <c r="A71" i="4"/>
  <c r="A70" i="4"/>
  <c r="A76" i="4"/>
  <c r="A14" i="4"/>
  <c r="A58" i="4"/>
  <c r="A61" i="4"/>
  <c r="A59" i="4"/>
  <c r="A30" i="4"/>
  <c r="A72" i="4"/>
  <c r="A4" i="4"/>
  <c r="A19" i="4"/>
  <c r="A56" i="4"/>
  <c r="A41" i="4"/>
  <c r="A83" i="4"/>
  <c r="A2" i="4"/>
  <c r="A29" i="4"/>
  <c r="A35" i="4"/>
  <c r="A104" i="4"/>
  <c r="A28" i="4"/>
  <c r="A115" i="4"/>
  <c r="A66" i="4"/>
  <c r="A108" i="4"/>
  <c r="A93" i="4"/>
  <c r="A63" i="4"/>
  <c r="A77" i="4"/>
  <c r="A89" i="4"/>
  <c r="A67" i="4"/>
  <c r="A100" i="4"/>
  <c r="A79" i="4"/>
  <c r="A32" i="4"/>
  <c r="A64" i="4"/>
  <c r="A60" i="4"/>
  <c r="A81" i="4"/>
  <c r="A48" i="4"/>
  <c r="A119" i="4"/>
  <c r="A25" i="4"/>
  <c r="A80" i="4"/>
  <c r="A111" i="4"/>
  <c r="A50" i="4"/>
  <c r="A82" i="4"/>
  <c r="A90" i="4"/>
  <c r="A110" i="4"/>
  <c r="A36" i="4"/>
  <c r="A95" i="4"/>
  <c r="A15" i="4"/>
  <c r="A9" i="4"/>
  <c r="A7" i="4"/>
  <c r="A31" i="4"/>
  <c r="A109" i="4"/>
  <c r="A105" i="4"/>
  <c r="A62" i="4"/>
  <c r="A40" i="4"/>
  <c r="A96" i="4"/>
  <c r="A117" i="4"/>
  <c r="A94" i="4"/>
  <c r="A65" i="4"/>
  <c r="A38" i="4"/>
  <c r="A3" i="4"/>
  <c r="A99" i="4"/>
  <c r="A113" i="4"/>
  <c r="A75" i="4"/>
  <c r="A107" i="4"/>
  <c r="A45" i="4"/>
  <c r="A120" i="4"/>
  <c r="A24" i="4"/>
  <c r="A22" i="4"/>
  <c r="A103" i="4"/>
  <c r="A52" i="4"/>
  <c r="A51" i="4"/>
  <c r="A49" i="4"/>
  <c r="A97" i="4"/>
  <c r="A68" i="4"/>
  <c r="A70" i="3"/>
  <c r="A47" i="3"/>
  <c r="A5" i="3"/>
  <c r="A100" i="3"/>
  <c r="A82" i="3"/>
  <c r="A15" i="3"/>
  <c r="A83" i="3"/>
  <c r="A117" i="3"/>
  <c r="A3" i="3"/>
  <c r="A56" i="3"/>
  <c r="A95" i="3"/>
  <c r="A102" i="3"/>
  <c r="A108" i="3"/>
  <c r="A51" i="3"/>
  <c r="A10" i="3"/>
  <c r="A72" i="3"/>
  <c r="A22" i="3"/>
  <c r="A89" i="3"/>
  <c r="A31" i="3"/>
  <c r="A86" i="3"/>
  <c r="A99" i="3"/>
  <c r="A90" i="3"/>
  <c r="A27" i="3"/>
  <c r="A105" i="3"/>
  <c r="A58" i="3"/>
  <c r="A62" i="3"/>
  <c r="A23" i="3"/>
  <c r="A109" i="3"/>
  <c r="A78" i="3"/>
  <c r="A33" i="3"/>
  <c r="A115" i="3"/>
  <c r="A59" i="3"/>
  <c r="A54" i="3"/>
  <c r="A114" i="3"/>
  <c r="A19" i="3"/>
  <c r="A7" i="3"/>
  <c r="A28" i="3"/>
  <c r="A107" i="3"/>
  <c r="A32" i="3"/>
  <c r="A60" i="3"/>
  <c r="A106" i="3"/>
  <c r="A16" i="3"/>
  <c r="A111" i="3"/>
  <c r="A116" i="3"/>
  <c r="A52" i="3"/>
  <c r="F108" i="4" l="1"/>
  <c r="F123" i="5"/>
  <c r="F123" i="6"/>
  <c r="G123" i="8"/>
  <c r="G123" i="11"/>
  <c r="G123" i="15"/>
  <c r="G124" i="3"/>
  <c r="G124" i="8"/>
  <c r="G124" i="11"/>
  <c r="G123" i="16"/>
  <c r="G124" i="14"/>
  <c r="G123" i="9"/>
  <c r="G123" i="12"/>
  <c r="G125" i="4"/>
  <c r="G126" i="9"/>
  <c r="G123" i="7"/>
  <c r="G124" i="9"/>
  <c r="G123" i="13"/>
  <c r="G124" i="4"/>
  <c r="G126" i="14"/>
  <c r="G125" i="9"/>
  <c r="G74" i="14"/>
  <c r="G125" i="3"/>
  <c r="G124" i="10"/>
  <c r="G123" i="10"/>
  <c r="G125" i="14"/>
  <c r="F124" i="3"/>
  <c r="F123" i="9"/>
  <c r="F123" i="12"/>
  <c r="F123" i="7"/>
  <c r="F124" i="8"/>
  <c r="F125" i="3"/>
  <c r="F124" i="9"/>
  <c r="F123" i="13"/>
  <c r="F124" i="10"/>
  <c r="F124" i="11"/>
  <c r="F124" i="4"/>
  <c r="F125" i="9"/>
  <c r="F74" i="14"/>
  <c r="F126" i="14"/>
  <c r="F125" i="4"/>
  <c r="F126" i="9"/>
  <c r="F124" i="14"/>
  <c r="F123" i="16"/>
  <c r="F123" i="10"/>
  <c r="F125" i="14"/>
  <c r="F123" i="8"/>
  <c r="F123" i="11"/>
  <c r="F123" i="15"/>
  <c r="F59" i="14"/>
  <c r="F64" i="3"/>
  <c r="F35" i="5"/>
  <c r="F57" i="9"/>
  <c r="F9" i="10"/>
  <c r="F65" i="8"/>
  <c r="F52" i="16"/>
  <c r="F56" i="7"/>
  <c r="F54" i="11"/>
  <c r="F49" i="12"/>
  <c r="F17" i="13"/>
  <c r="F46" i="15"/>
  <c r="F51" i="6"/>
  <c r="F107" i="4"/>
  <c r="F92" i="3"/>
  <c r="F66" i="14"/>
  <c r="F89" i="7"/>
  <c r="F91" i="4"/>
  <c r="F61" i="11"/>
  <c r="F87" i="16"/>
  <c r="F30" i="8"/>
  <c r="F64" i="9"/>
  <c r="F89" i="10"/>
  <c r="F87" i="12"/>
  <c r="F90" i="13"/>
  <c r="F86" i="15"/>
  <c r="F89" i="6"/>
  <c r="F95" i="5"/>
  <c r="F100" i="5"/>
  <c r="F98" i="3"/>
  <c r="F85" i="14"/>
  <c r="F94" i="16"/>
  <c r="F96" i="10"/>
  <c r="F94" i="12"/>
  <c r="F97" i="13"/>
  <c r="F93" i="15"/>
  <c r="F95" i="7"/>
  <c r="F2" i="4"/>
  <c r="F2" i="8"/>
  <c r="F80" i="11"/>
  <c r="F95" i="6"/>
  <c r="F82" i="9"/>
  <c r="F96" i="14"/>
  <c r="F23" i="8"/>
  <c r="F9" i="16"/>
  <c r="F7" i="12"/>
  <c r="F4" i="15"/>
  <c r="F55" i="4"/>
  <c r="F11" i="6"/>
  <c r="F19" i="7"/>
  <c r="F118" i="9"/>
  <c r="F18" i="13"/>
  <c r="F30" i="3"/>
  <c r="F37" i="5"/>
  <c r="F10" i="10"/>
  <c r="F118" i="11"/>
  <c r="F91" i="9"/>
  <c r="F28" i="4"/>
  <c r="F33" i="5"/>
  <c r="F3" i="7"/>
  <c r="F89" i="11"/>
  <c r="F93" i="14"/>
  <c r="F39" i="3"/>
  <c r="F20" i="16"/>
  <c r="F19" i="12"/>
  <c r="F14" i="15"/>
  <c r="F21" i="6"/>
  <c r="F43" i="8"/>
  <c r="F27" i="13"/>
  <c r="F21" i="10"/>
  <c r="F117" i="14"/>
  <c r="F25" i="3"/>
  <c r="F82" i="7"/>
  <c r="F44" i="4"/>
  <c r="F78" i="16"/>
  <c r="F89" i="8"/>
  <c r="F80" i="10"/>
  <c r="F78" i="12"/>
  <c r="F81" i="13"/>
  <c r="F77" i="15"/>
  <c r="F80" i="6"/>
  <c r="F113" i="11"/>
  <c r="F113" i="9"/>
  <c r="F89" i="5"/>
  <c r="F22" i="5"/>
  <c r="F10" i="14"/>
  <c r="F86" i="4"/>
  <c r="F11" i="10"/>
  <c r="F10" i="16"/>
  <c r="F10" i="12"/>
  <c r="F5" i="15"/>
  <c r="F122" i="3"/>
  <c r="F12" i="6"/>
  <c r="F20" i="7"/>
  <c r="F35" i="8"/>
  <c r="F119" i="9"/>
  <c r="F19" i="13"/>
  <c r="F119" i="11"/>
  <c r="F71" i="4"/>
  <c r="F20" i="3"/>
  <c r="F40" i="5"/>
  <c r="F33" i="3"/>
  <c r="F94" i="4"/>
  <c r="F97" i="3"/>
  <c r="F50" i="4"/>
  <c r="F107" i="3"/>
  <c r="F119" i="4"/>
  <c r="F46" i="3"/>
  <c r="F36" i="4"/>
  <c r="F15" i="3"/>
  <c r="F29" i="4"/>
  <c r="F41" i="3"/>
  <c r="F95" i="4"/>
  <c r="F32" i="3"/>
  <c r="F64" i="4"/>
  <c r="F72" i="3"/>
  <c r="F76" i="4"/>
  <c r="F58" i="3"/>
  <c r="F24" i="5"/>
  <c r="F29" i="3"/>
  <c r="F87" i="4"/>
  <c r="F28" i="3"/>
  <c r="F18" i="4"/>
  <c r="F79" i="3"/>
  <c r="F120" i="5"/>
  <c r="F120" i="3"/>
  <c r="F32" i="4"/>
  <c r="F22" i="3"/>
  <c r="F61" i="4"/>
  <c r="F116" i="3"/>
  <c r="F112" i="4"/>
  <c r="F37" i="3"/>
  <c r="F118" i="4"/>
  <c r="F43" i="3"/>
  <c r="F16" i="5"/>
  <c r="F75" i="3"/>
  <c r="F90" i="5"/>
  <c r="F85" i="3"/>
  <c r="F51" i="5"/>
  <c r="F50" i="3"/>
  <c r="F26" i="4"/>
  <c r="F59" i="3"/>
  <c r="F22" i="4"/>
  <c r="F40" i="3"/>
  <c r="F31" i="4"/>
  <c r="F93" i="3"/>
  <c r="F111" i="4"/>
  <c r="F18" i="3"/>
  <c r="F77" i="4"/>
  <c r="F67" i="3"/>
  <c r="F23" i="4"/>
  <c r="F38" i="3"/>
  <c r="F117" i="4"/>
  <c r="F91" i="3"/>
  <c r="F54" i="4"/>
  <c r="F88" i="3"/>
  <c r="F109" i="4"/>
  <c r="F82" i="3"/>
  <c r="F21" i="4"/>
  <c r="F14" i="3"/>
  <c r="F54" i="5"/>
  <c r="F54" i="3"/>
  <c r="F70" i="4"/>
  <c r="F48" i="3"/>
  <c r="F98" i="4"/>
  <c r="F73" i="3"/>
  <c r="F62" i="5"/>
  <c r="F69" i="4"/>
  <c r="F69" i="5"/>
  <c r="F60" i="4"/>
  <c r="F67" i="5"/>
  <c r="F79" i="4"/>
  <c r="F93" i="5"/>
  <c r="F24" i="4"/>
  <c r="F103" i="5"/>
  <c r="F40" i="4"/>
  <c r="F36" i="5"/>
  <c r="F68" i="4"/>
  <c r="F75" i="5"/>
  <c r="F67" i="4"/>
  <c r="F56" i="5"/>
  <c r="F51" i="4"/>
  <c r="F20" i="5"/>
  <c r="F115" i="4"/>
  <c r="F63" i="5"/>
  <c r="F89" i="4"/>
  <c r="F4" i="5"/>
  <c r="F58" i="4"/>
  <c r="F5" i="5"/>
  <c r="F105" i="4"/>
  <c r="F18" i="5"/>
  <c r="F25" i="4"/>
  <c r="F57" i="5"/>
  <c r="F20" i="4"/>
  <c r="F48" i="5"/>
  <c r="F100" i="4"/>
  <c r="F106" i="5"/>
  <c r="F63" i="4"/>
  <c r="F94" i="5"/>
  <c r="F83" i="4"/>
  <c r="F58" i="5"/>
  <c r="F43" i="4"/>
  <c r="F12" i="5"/>
  <c r="F38" i="4"/>
  <c r="F98" i="5"/>
  <c r="F34" i="4"/>
  <c r="F28" i="5"/>
  <c r="F39" i="4"/>
  <c r="F23" i="5"/>
  <c r="F62" i="4"/>
  <c r="F109" i="5"/>
  <c r="F48" i="4"/>
  <c r="F105" i="5"/>
  <c r="F120" i="4"/>
  <c r="F91" i="5"/>
  <c r="F56" i="4"/>
  <c r="F74" i="5"/>
  <c r="F97" i="4"/>
  <c r="F107" i="5"/>
  <c r="F49" i="4"/>
  <c r="F61" i="5"/>
  <c r="F52" i="4"/>
  <c r="F78" i="5"/>
  <c r="F65" i="4"/>
  <c r="F50" i="5"/>
  <c r="F42" i="4"/>
  <c r="F104" i="5"/>
  <c r="F37" i="4"/>
  <c r="F41" i="5"/>
  <c r="F80" i="4"/>
  <c r="F45" i="5"/>
  <c r="F53" i="4"/>
  <c r="F77" i="5"/>
  <c r="F35" i="4"/>
  <c r="F34" i="5"/>
  <c r="F88" i="4"/>
  <c r="F79" i="5"/>
  <c r="F104" i="4"/>
  <c r="F92" i="5"/>
  <c r="F102" i="4"/>
  <c r="F55" i="5"/>
  <c r="F93" i="4"/>
  <c r="F112" i="5"/>
  <c r="F30" i="4"/>
  <c r="F102" i="5"/>
  <c r="F66" i="4"/>
  <c r="F64" i="5"/>
  <c r="F96" i="4"/>
  <c r="F10" i="5"/>
  <c r="F46" i="4"/>
  <c r="F7" i="6"/>
  <c r="F84" i="5"/>
  <c r="F31" i="6"/>
  <c r="F49" i="5"/>
  <c r="F78" i="6"/>
  <c r="F32" i="5"/>
  <c r="F23" i="6"/>
  <c r="F44" i="5"/>
  <c r="F87" i="6"/>
  <c r="F27" i="5"/>
  <c r="F114" i="6"/>
  <c r="F116" i="5"/>
  <c r="F110" i="6"/>
  <c r="F17" i="5"/>
  <c r="F94" i="6"/>
  <c r="F99" i="5"/>
  <c r="F112" i="6"/>
  <c r="F25" i="5"/>
  <c r="F63" i="6"/>
  <c r="F73" i="5"/>
  <c r="F50" i="6"/>
  <c r="F3" i="5"/>
  <c r="F71" i="6"/>
  <c r="F80" i="5"/>
  <c r="F3" i="6"/>
  <c r="F108" i="5"/>
  <c r="F29" i="6"/>
  <c r="F15" i="5"/>
  <c r="F115" i="6"/>
  <c r="F117" i="5"/>
  <c r="F61" i="6"/>
  <c r="F71" i="5"/>
  <c r="F45" i="6"/>
  <c r="F14" i="5"/>
  <c r="F76" i="6"/>
  <c r="F86" i="5"/>
  <c r="F90" i="6"/>
  <c r="F96" i="5"/>
  <c r="F14" i="6"/>
  <c r="F39" i="5"/>
  <c r="F62" i="6"/>
  <c r="F72" i="5"/>
  <c r="F44" i="6"/>
  <c r="F59" i="5"/>
  <c r="F42" i="6"/>
  <c r="F29" i="5"/>
  <c r="F113" i="6"/>
  <c r="F115" i="5"/>
  <c r="F19" i="6"/>
  <c r="F43" i="5"/>
  <c r="F25" i="6"/>
  <c r="F13" i="5"/>
  <c r="F22" i="6"/>
  <c r="F26" i="5"/>
  <c r="F54" i="6"/>
  <c r="F65" i="5"/>
  <c r="F20" i="6"/>
  <c r="F11" i="5"/>
  <c r="F88" i="6"/>
  <c r="F6" i="5"/>
  <c r="F85" i="6"/>
  <c r="F30" i="5"/>
  <c r="F111" i="6"/>
  <c r="F2" i="5"/>
  <c r="F105" i="16"/>
  <c r="F105" i="6"/>
  <c r="F92" i="16"/>
  <c r="F5" i="6"/>
  <c r="F25" i="16"/>
  <c r="F26" i="6"/>
  <c r="F39" i="16"/>
  <c r="F38" i="6"/>
  <c r="F14" i="16"/>
  <c r="F15" i="6"/>
  <c r="F68" i="16"/>
  <c r="F68" i="6"/>
  <c r="F120" i="16"/>
  <c r="F120" i="6"/>
  <c r="F79" i="16"/>
  <c r="F81" i="6"/>
  <c r="F2" i="16"/>
  <c r="F9" i="6"/>
  <c r="F96" i="16"/>
  <c r="F97" i="6"/>
  <c r="F54" i="16"/>
  <c r="F53" i="6"/>
  <c r="F118" i="16"/>
  <c r="F119" i="6"/>
  <c r="F56" i="16"/>
  <c r="F56" i="6"/>
  <c r="F59" i="16"/>
  <c r="F59" i="6"/>
  <c r="F57" i="16"/>
  <c r="F57" i="6"/>
  <c r="F82" i="16"/>
  <c r="F84" i="6"/>
  <c r="F32" i="16"/>
  <c r="F32" i="6"/>
  <c r="F97" i="16"/>
  <c r="F98" i="6"/>
  <c r="F29" i="16"/>
  <c r="F30" i="6"/>
  <c r="F101" i="16"/>
  <c r="F102" i="6"/>
  <c r="F15" i="16"/>
  <c r="F16" i="6"/>
  <c r="F116" i="16"/>
  <c r="F116" i="6"/>
  <c r="F70" i="16"/>
  <c r="F70" i="6"/>
  <c r="F102" i="16"/>
  <c r="F103" i="6"/>
  <c r="F66" i="16"/>
  <c r="F66" i="6"/>
  <c r="F40" i="16"/>
  <c r="F39" i="6"/>
  <c r="F49" i="16"/>
  <c r="F48" i="6"/>
  <c r="F53" i="16"/>
  <c r="F52" i="6"/>
  <c r="F81" i="16"/>
  <c r="F83" i="6"/>
  <c r="F65" i="16"/>
  <c r="F65" i="6"/>
  <c r="F90" i="16"/>
  <c r="F92" i="6"/>
  <c r="F50" i="16"/>
  <c r="F49" i="6"/>
  <c r="F34" i="16"/>
  <c r="F34" i="6"/>
  <c r="F64" i="16"/>
  <c r="F64" i="6"/>
  <c r="F23" i="16"/>
  <c r="F24" i="6"/>
  <c r="F41" i="16"/>
  <c r="F40" i="6"/>
  <c r="F84" i="16"/>
  <c r="F86" i="6"/>
  <c r="F99" i="16"/>
  <c r="F100" i="6"/>
  <c r="F91" i="16"/>
  <c r="F93" i="6"/>
  <c r="F44" i="16"/>
  <c r="F43" i="6"/>
  <c r="F37" i="16"/>
  <c r="F8" i="6"/>
  <c r="F80" i="16"/>
  <c r="F82" i="6"/>
  <c r="F103" i="16"/>
  <c r="F104" i="6"/>
  <c r="F48" i="16"/>
  <c r="F47" i="6"/>
  <c r="F69" i="16"/>
  <c r="F69" i="6"/>
  <c r="F31" i="16"/>
  <c r="F4" i="6"/>
  <c r="F98" i="16"/>
  <c r="F99" i="6"/>
  <c r="F11" i="16"/>
  <c r="F10" i="6"/>
  <c r="F63" i="16"/>
  <c r="F2" i="6"/>
  <c r="F33" i="7"/>
  <c r="F24" i="16"/>
  <c r="F30" i="7"/>
  <c r="F21" i="16"/>
  <c r="F59" i="7"/>
  <c r="F7" i="16"/>
  <c r="F29" i="7"/>
  <c r="F19" i="16"/>
  <c r="F17" i="7"/>
  <c r="F86" i="16"/>
  <c r="F86" i="7"/>
  <c r="F83" i="16"/>
  <c r="F112" i="7"/>
  <c r="F113" i="16"/>
  <c r="F28" i="7"/>
  <c r="F18" i="16"/>
  <c r="F10" i="7"/>
  <c r="F8" i="16"/>
  <c r="F39" i="7"/>
  <c r="F30" i="16"/>
  <c r="F80" i="7"/>
  <c r="F76" i="16"/>
  <c r="F47" i="7"/>
  <c r="F43" i="16"/>
  <c r="F31" i="7"/>
  <c r="F22" i="16"/>
  <c r="F88" i="7"/>
  <c r="F85" i="16"/>
  <c r="F113" i="7"/>
  <c r="F114" i="16"/>
  <c r="F16" i="7"/>
  <c r="F110" i="16"/>
  <c r="F94" i="7"/>
  <c r="F93" i="16"/>
  <c r="F111" i="7"/>
  <c r="F112" i="16"/>
  <c r="F68" i="7"/>
  <c r="F62" i="16"/>
  <c r="F110" i="7"/>
  <c r="F111" i="16"/>
  <c r="F90" i="7"/>
  <c r="F88" i="16"/>
  <c r="F103" i="7"/>
  <c r="F104" i="16"/>
  <c r="F37" i="7"/>
  <c r="F28" i="16"/>
  <c r="F114" i="7"/>
  <c r="F115" i="16"/>
  <c r="F66" i="7"/>
  <c r="F61" i="16"/>
  <c r="F50" i="7"/>
  <c r="F46" i="16"/>
  <c r="F78" i="7"/>
  <c r="F74" i="16"/>
  <c r="F55" i="7"/>
  <c r="F51" i="16"/>
  <c r="F75" i="7"/>
  <c r="F3" i="16"/>
  <c r="F23" i="7"/>
  <c r="F13" i="16"/>
  <c r="F67" i="7"/>
  <c r="F4" i="16"/>
  <c r="F49" i="7"/>
  <c r="F45" i="16"/>
  <c r="F40" i="8"/>
  <c r="F25" i="7"/>
  <c r="F14" i="8"/>
  <c r="F104" i="7"/>
  <c r="F95" i="8"/>
  <c r="F87" i="7"/>
  <c r="F103" i="8"/>
  <c r="F98" i="7"/>
  <c r="F13" i="8"/>
  <c r="F48" i="7"/>
  <c r="F99" i="8"/>
  <c r="F93" i="7"/>
  <c r="F22" i="8"/>
  <c r="F11" i="7"/>
  <c r="F104" i="8"/>
  <c r="F100" i="7"/>
  <c r="F91" i="8"/>
  <c r="F83" i="7"/>
  <c r="F17" i="8"/>
  <c r="F69" i="7"/>
  <c r="F106" i="8"/>
  <c r="F102" i="7"/>
  <c r="F19" i="8"/>
  <c r="F52" i="7"/>
  <c r="F6" i="8"/>
  <c r="F73" i="7"/>
  <c r="F49" i="8"/>
  <c r="F40" i="7"/>
  <c r="F102" i="8"/>
  <c r="F97" i="7"/>
  <c r="F36" i="8"/>
  <c r="F21" i="7"/>
  <c r="F39" i="8"/>
  <c r="F24" i="7"/>
  <c r="F110" i="8"/>
  <c r="F107" i="7"/>
  <c r="F25" i="8"/>
  <c r="F5" i="7"/>
  <c r="F33" i="8"/>
  <c r="F58" i="7"/>
  <c r="F119" i="8"/>
  <c r="F118" i="7"/>
  <c r="F68" i="8"/>
  <c r="F61" i="7"/>
  <c r="F71" i="8"/>
  <c r="F64" i="7"/>
  <c r="F69" i="8"/>
  <c r="F62" i="7"/>
  <c r="F93" i="8"/>
  <c r="F85" i="7"/>
  <c r="F50" i="8"/>
  <c r="F6" i="7"/>
  <c r="F101" i="8"/>
  <c r="F96" i="7"/>
  <c r="F79" i="8"/>
  <c r="F74" i="7"/>
  <c r="F45" i="8"/>
  <c r="F34" i="7"/>
  <c r="F10" i="8"/>
  <c r="F44" i="7"/>
  <c r="F21" i="8"/>
  <c r="F13" i="7"/>
  <c r="F8" i="8"/>
  <c r="F38" i="7"/>
  <c r="F116" i="8"/>
  <c r="F115" i="7"/>
  <c r="F105" i="8"/>
  <c r="F101" i="7"/>
  <c r="F78" i="8"/>
  <c r="F72" i="7"/>
  <c r="F56" i="8"/>
  <c r="F45" i="7"/>
  <c r="F62" i="8"/>
  <c r="F53" i="7"/>
  <c r="F11" i="8"/>
  <c r="F57" i="7"/>
  <c r="F92" i="8"/>
  <c r="F84" i="7"/>
  <c r="F77" i="8"/>
  <c r="F71" i="7"/>
  <c r="F121" i="8"/>
  <c r="F120" i="7"/>
  <c r="F90" i="8"/>
  <c r="F15" i="7"/>
  <c r="F98" i="8"/>
  <c r="F92" i="7"/>
  <c r="F63" i="8"/>
  <c r="F54" i="7"/>
  <c r="F52" i="8"/>
  <c r="F8" i="7"/>
  <c r="F76" i="8"/>
  <c r="F70" i="7"/>
  <c r="F44" i="8"/>
  <c r="F32" i="7"/>
  <c r="F57" i="8"/>
  <c r="F4" i="7"/>
  <c r="F55" i="8"/>
  <c r="F2" i="7"/>
  <c r="F70" i="9"/>
  <c r="F3" i="8"/>
  <c r="F78" i="9"/>
  <c r="F4" i="8"/>
  <c r="F39" i="9"/>
  <c r="F24" i="8"/>
  <c r="F90" i="9"/>
  <c r="F7" i="8"/>
  <c r="F41" i="9"/>
  <c r="F100" i="8"/>
  <c r="F101" i="9"/>
  <c r="F113" i="8"/>
  <c r="F15" i="9"/>
  <c r="F12" i="8"/>
  <c r="F29" i="9"/>
  <c r="F64" i="8"/>
  <c r="F45" i="9"/>
  <c r="F80" i="8"/>
  <c r="F95" i="9"/>
  <c r="F5" i="8"/>
  <c r="F97" i="9"/>
  <c r="F20" i="8"/>
  <c r="F36" i="9"/>
  <c r="F75" i="8"/>
  <c r="F96" i="9"/>
  <c r="F48" i="8"/>
  <c r="F37" i="9"/>
  <c r="F107" i="8"/>
  <c r="F89" i="9"/>
  <c r="F47" i="8"/>
  <c r="F54" i="9"/>
  <c r="F115" i="8"/>
  <c r="F4" i="9"/>
  <c r="F73" i="8"/>
  <c r="F102" i="9"/>
  <c r="F60" i="8"/>
  <c r="F42" i="9"/>
  <c r="F38" i="8"/>
  <c r="F30" i="9"/>
  <c r="F74" i="8"/>
  <c r="F104" i="9"/>
  <c r="F32" i="8"/>
  <c r="F21" i="9"/>
  <c r="F86" i="8"/>
  <c r="F16" i="9"/>
  <c r="F84" i="8"/>
  <c r="F2" i="9"/>
  <c r="F59" i="8"/>
  <c r="F103" i="9"/>
  <c r="F114" i="8"/>
  <c r="F5" i="9"/>
  <c r="F9" i="8"/>
  <c r="F76" i="9"/>
  <c r="F29" i="8"/>
  <c r="F68" i="9"/>
  <c r="F15" i="8"/>
  <c r="F50" i="9"/>
  <c r="F66" i="8"/>
  <c r="F109" i="9"/>
  <c r="F42" i="8"/>
  <c r="F81" i="9"/>
  <c r="F96" i="8"/>
  <c r="F110" i="9"/>
  <c r="F94" i="8"/>
  <c r="F104" i="10"/>
  <c r="F61" i="9"/>
  <c r="F41" i="10"/>
  <c r="F63" i="9"/>
  <c r="F92" i="10"/>
  <c r="F87" i="9"/>
  <c r="F48" i="10"/>
  <c r="F38" i="9"/>
  <c r="F35" i="10"/>
  <c r="F107" i="9"/>
  <c r="F63" i="10"/>
  <c r="F80" i="9"/>
  <c r="F24" i="10"/>
  <c r="F75" i="9"/>
  <c r="F3" i="10"/>
  <c r="F71" i="9"/>
  <c r="F86" i="10"/>
  <c r="F49" i="9"/>
  <c r="F101" i="10"/>
  <c r="F26" i="9"/>
  <c r="F5" i="10"/>
  <c r="F74" i="9"/>
  <c r="F93" i="10"/>
  <c r="F77" i="9"/>
  <c r="F107" i="10"/>
  <c r="F93" i="9"/>
  <c r="F94" i="10"/>
  <c r="F27" i="9"/>
  <c r="F38" i="10"/>
  <c r="F105" i="9"/>
  <c r="F82" i="10"/>
  <c r="F67" i="9"/>
  <c r="F62" i="10"/>
  <c r="F56" i="9"/>
  <c r="F105" i="10"/>
  <c r="F32" i="9"/>
  <c r="F7" i="10"/>
  <c r="F79" i="9"/>
  <c r="F68" i="10"/>
  <c r="F33" i="9"/>
  <c r="F32" i="10"/>
  <c r="F28" i="9"/>
  <c r="F100" i="10"/>
  <c r="F83" i="9"/>
  <c r="F26" i="10"/>
  <c r="F23" i="9"/>
  <c r="F40" i="10"/>
  <c r="F62" i="9"/>
  <c r="F15" i="10"/>
  <c r="F92" i="9"/>
  <c r="F67" i="10"/>
  <c r="F59" i="9"/>
  <c r="F12" i="10"/>
  <c r="F117" i="9"/>
  <c r="F110" i="10"/>
  <c r="F98" i="9"/>
  <c r="F98" i="10"/>
  <c r="F73" i="9"/>
  <c r="F51" i="10"/>
  <c r="F46" i="9"/>
  <c r="F2" i="10"/>
  <c r="F47" i="9"/>
  <c r="F54" i="10"/>
  <c r="F112" i="9"/>
  <c r="F121" i="10"/>
  <c r="F120" i="9"/>
  <c r="F81" i="10"/>
  <c r="F115" i="9"/>
  <c r="F57" i="10"/>
  <c r="F24" i="9"/>
  <c r="F55" i="10"/>
  <c r="F11" i="9"/>
  <c r="F84" i="10"/>
  <c r="F51" i="9"/>
  <c r="F33" i="10"/>
  <c r="F99" i="9"/>
  <c r="F99" i="10"/>
  <c r="F58" i="9"/>
  <c r="F30" i="10"/>
  <c r="F25" i="9"/>
  <c r="F103" i="10"/>
  <c r="F94" i="9"/>
  <c r="F16" i="10"/>
  <c r="F65" i="9"/>
  <c r="F117" i="10"/>
  <c r="F55" i="9"/>
  <c r="F69" i="10"/>
  <c r="F48" i="9"/>
  <c r="F65" i="10"/>
  <c r="F31" i="9"/>
  <c r="F47" i="10"/>
  <c r="F108" i="9"/>
  <c r="F50" i="10"/>
  <c r="F69" i="9"/>
  <c r="F83" i="10"/>
  <c r="F60" i="9"/>
  <c r="F64" i="10"/>
  <c r="F111" i="9"/>
  <c r="F47" i="11"/>
  <c r="F52" i="10"/>
  <c r="F108" i="11"/>
  <c r="F20" i="10"/>
  <c r="F79" i="11"/>
  <c r="F88" i="10"/>
  <c r="F109" i="11"/>
  <c r="F85" i="10"/>
  <c r="F94" i="11"/>
  <c r="F31" i="10"/>
  <c r="F8" i="11"/>
  <c r="F78" i="10"/>
  <c r="F68" i="11"/>
  <c r="F23" i="10"/>
  <c r="F76" i="11"/>
  <c r="F87" i="10"/>
  <c r="F34" i="11"/>
  <c r="F115" i="10"/>
  <c r="F88" i="11"/>
  <c r="F113" i="10"/>
  <c r="F36" i="11"/>
  <c r="F95" i="10"/>
  <c r="F100" i="11"/>
  <c r="F114" i="10"/>
  <c r="F37" i="11"/>
  <c r="F14" i="10"/>
  <c r="F10" i="11"/>
  <c r="F74" i="10"/>
  <c r="F23" i="11"/>
  <c r="F49" i="10"/>
  <c r="F40" i="11"/>
  <c r="F70" i="10"/>
  <c r="F93" i="11"/>
  <c r="F90" i="10"/>
  <c r="F95" i="11"/>
  <c r="F6" i="10"/>
  <c r="F103" i="11"/>
  <c r="F44" i="10"/>
  <c r="F31" i="11"/>
  <c r="F106" i="10"/>
  <c r="F87" i="11"/>
  <c r="F29" i="10"/>
  <c r="F51" i="11"/>
  <c r="F116" i="10"/>
  <c r="F9" i="11"/>
  <c r="F59" i="10"/>
  <c r="F101" i="11"/>
  <c r="F45" i="10"/>
  <c r="F30" i="11"/>
  <c r="F61" i="10"/>
  <c r="F15" i="11"/>
  <c r="F76" i="10"/>
  <c r="F32" i="11"/>
  <c r="F43" i="10"/>
  <c r="F102" i="11"/>
  <c r="F8" i="10"/>
  <c r="F67" i="11"/>
  <c r="F19" i="10"/>
  <c r="F74" i="11"/>
  <c r="F25" i="10"/>
  <c r="F24" i="11"/>
  <c r="F60" i="10"/>
  <c r="F65" i="11"/>
  <c r="F22" i="10"/>
  <c r="F34" i="12"/>
  <c r="F104" i="11"/>
  <c r="F80" i="12"/>
  <c r="F64" i="11"/>
  <c r="F61" i="12"/>
  <c r="F53" i="11"/>
  <c r="F102" i="12"/>
  <c r="F26" i="11"/>
  <c r="F24" i="12"/>
  <c r="F17" i="11"/>
  <c r="F36" i="12"/>
  <c r="F59" i="11"/>
  <c r="F13" i="12"/>
  <c r="F90" i="11"/>
  <c r="F4" i="12"/>
  <c r="F56" i="11"/>
  <c r="F3" i="12"/>
  <c r="F71" i="11"/>
  <c r="F56" i="12"/>
  <c r="F18" i="11"/>
  <c r="F54" i="12"/>
  <c r="F4" i="11"/>
  <c r="F82" i="12"/>
  <c r="F48" i="11"/>
  <c r="F9" i="12"/>
  <c r="F98" i="11"/>
  <c r="F96" i="12"/>
  <c r="F55" i="11"/>
  <c r="F120" i="12"/>
  <c r="F120" i="11"/>
  <c r="F79" i="12"/>
  <c r="F115" i="11"/>
  <c r="F28" i="12"/>
  <c r="F19" i="11"/>
  <c r="F100" i="12"/>
  <c r="F92" i="11"/>
  <c r="F14" i="12"/>
  <c r="F62" i="11"/>
  <c r="F115" i="12"/>
  <c r="F52" i="11"/>
  <c r="F67" i="12"/>
  <c r="F43" i="11"/>
  <c r="F107" i="12"/>
  <c r="F97" i="11"/>
  <c r="F8" i="12"/>
  <c r="F41" i="11"/>
  <c r="F37" i="12"/>
  <c r="F60" i="11"/>
  <c r="F46" i="12"/>
  <c r="F107" i="11"/>
  <c r="F50" i="12"/>
  <c r="F66" i="11"/>
  <c r="F81" i="12"/>
  <c r="F57" i="11"/>
  <c r="F63" i="12"/>
  <c r="F111" i="11"/>
  <c r="F53" i="12"/>
  <c r="F112" i="11"/>
  <c r="F64" i="12"/>
  <c r="F25" i="11"/>
  <c r="F90" i="12"/>
  <c r="F85" i="11"/>
  <c r="F47" i="12"/>
  <c r="F33" i="11"/>
  <c r="F31" i="12"/>
  <c r="F106" i="11"/>
  <c r="F62" i="12"/>
  <c r="F78" i="11"/>
  <c r="F22" i="12"/>
  <c r="F73" i="11"/>
  <c r="F38" i="12"/>
  <c r="F69" i="11"/>
  <c r="F118" i="12"/>
  <c r="F42" i="11"/>
  <c r="F101" i="12"/>
  <c r="F58" i="11"/>
  <c r="F104" i="12"/>
  <c r="F91" i="11"/>
  <c r="F84" i="12"/>
  <c r="F46" i="11"/>
  <c r="F98" i="12"/>
  <c r="F20" i="11"/>
  <c r="F41" i="12"/>
  <c r="F72" i="11"/>
  <c r="F92" i="12"/>
  <c r="F21" i="11"/>
  <c r="F91" i="12"/>
  <c r="F75" i="11"/>
  <c r="F45" i="12"/>
  <c r="F77" i="11"/>
  <c r="F66" i="12"/>
  <c r="F27" i="11"/>
  <c r="F6" i="12"/>
  <c r="F22" i="11"/>
  <c r="F97" i="12"/>
  <c r="F81" i="11"/>
  <c r="F11" i="12"/>
  <c r="F117" i="11"/>
  <c r="F72" i="13"/>
  <c r="F68" i="12"/>
  <c r="F105" i="13"/>
  <c r="F103" i="12"/>
  <c r="F35" i="13"/>
  <c r="F27" i="12"/>
  <c r="F115" i="13"/>
  <c r="F114" i="12"/>
  <c r="F14" i="13"/>
  <c r="F58" i="12"/>
  <c r="F50" i="13"/>
  <c r="F43" i="12"/>
  <c r="F21" i="13"/>
  <c r="F5" i="12"/>
  <c r="F63" i="13"/>
  <c r="F59" i="12"/>
  <c r="F49" i="13"/>
  <c r="F42" i="12"/>
  <c r="F64" i="13"/>
  <c r="F60" i="12"/>
  <c r="F36" i="13"/>
  <c r="F29" i="12"/>
  <c r="F47" i="13"/>
  <c r="F40" i="12"/>
  <c r="F25" i="13"/>
  <c r="F17" i="12"/>
  <c r="F31" i="13"/>
  <c r="F23" i="12"/>
  <c r="F28" i="13"/>
  <c r="F20" i="12"/>
  <c r="F55" i="13"/>
  <c r="F48" i="12"/>
  <c r="F57" i="13"/>
  <c r="F51" i="12"/>
  <c r="F26" i="13"/>
  <c r="F18" i="12"/>
  <c r="F89" i="13"/>
  <c r="F86" i="12"/>
  <c r="F86" i="13"/>
  <c r="F83" i="12"/>
  <c r="F79" i="13"/>
  <c r="F76" i="12"/>
  <c r="F6" i="13"/>
  <c r="F72" i="12"/>
  <c r="F29" i="13"/>
  <c r="F21" i="12"/>
  <c r="F88" i="13"/>
  <c r="F85" i="12"/>
  <c r="F13" i="13"/>
  <c r="F113" i="12"/>
  <c r="F112" i="13"/>
  <c r="F110" i="12"/>
  <c r="F96" i="13"/>
  <c r="F93" i="12"/>
  <c r="F113" i="13"/>
  <c r="F112" i="12"/>
  <c r="F91" i="13"/>
  <c r="F88" i="12"/>
  <c r="F2" i="13"/>
  <c r="F111" i="12"/>
  <c r="F77" i="13"/>
  <c r="F74" i="12"/>
  <c r="F114" i="13"/>
  <c r="F2" i="12"/>
  <c r="F63" i="14"/>
  <c r="F103" i="13"/>
  <c r="F32" i="14"/>
  <c r="F68" i="13"/>
  <c r="F65" i="14"/>
  <c r="F44" i="13"/>
  <c r="F111" i="14"/>
  <c r="F53" i="13"/>
  <c r="F71" i="14"/>
  <c r="F9" i="13"/>
  <c r="F62" i="14"/>
  <c r="F84" i="13"/>
  <c r="F115" i="14"/>
  <c r="F67" i="13"/>
  <c r="F121" i="14"/>
  <c r="F120" i="13"/>
  <c r="F119" i="14"/>
  <c r="F82" i="13"/>
  <c r="F90" i="14"/>
  <c r="F93" i="13"/>
  <c r="F39" i="14"/>
  <c r="F54" i="13"/>
  <c r="F110" i="14"/>
  <c r="F40" i="13"/>
  <c r="F83" i="14"/>
  <c r="F66" i="13"/>
  <c r="F78" i="14"/>
  <c r="F30" i="13"/>
  <c r="F5" i="14"/>
  <c r="F45" i="13"/>
  <c r="F28" i="14"/>
  <c r="F101" i="13"/>
  <c r="F77" i="14"/>
  <c r="F48" i="13"/>
  <c r="F80" i="14"/>
  <c r="F94" i="13"/>
  <c r="F120" i="14"/>
  <c r="F11" i="13"/>
  <c r="F2" i="14"/>
  <c r="F106" i="13"/>
  <c r="F51" i="14"/>
  <c r="F87" i="13"/>
  <c r="F3" i="14"/>
  <c r="F95" i="13"/>
  <c r="F108" i="14"/>
  <c r="F43" i="13"/>
  <c r="F69" i="14"/>
  <c r="F83" i="13"/>
  <c r="F58" i="14"/>
  <c r="F65" i="13"/>
  <c r="F33" i="14"/>
  <c r="F104" i="13"/>
  <c r="F82" i="14"/>
  <c r="F52" i="13"/>
  <c r="F34" i="14"/>
  <c r="F5" i="13"/>
  <c r="F29" i="14"/>
  <c r="F37" i="13"/>
  <c r="F86" i="14"/>
  <c r="F100" i="13"/>
  <c r="F25" i="14"/>
  <c r="F32" i="13"/>
  <c r="F64" i="14"/>
  <c r="F3" i="13"/>
  <c r="F94" i="14"/>
  <c r="F22" i="13"/>
  <c r="F61" i="14"/>
  <c r="F70" i="13"/>
  <c r="F100" i="14"/>
  <c r="F109" i="13"/>
  <c r="F76" i="14"/>
  <c r="F98" i="13"/>
  <c r="F46" i="14"/>
  <c r="F56" i="13"/>
  <c r="F47" i="14"/>
  <c r="F16" i="13"/>
  <c r="F116" i="14"/>
  <c r="F58" i="13"/>
  <c r="F26" i="14"/>
  <c r="F61" i="13"/>
  <c r="F12" i="14"/>
  <c r="F59" i="13"/>
  <c r="F53" i="14"/>
  <c r="F85" i="13"/>
  <c r="F101" i="14"/>
  <c r="F38" i="13"/>
  <c r="F60" i="14"/>
  <c r="F99" i="13"/>
  <c r="F27" i="14"/>
  <c r="F7" i="13"/>
  <c r="F95" i="14"/>
  <c r="F102" i="13"/>
  <c r="F67" i="14"/>
  <c r="F23" i="13"/>
  <c r="F57" i="14"/>
  <c r="F116" i="13"/>
  <c r="F48" i="14"/>
  <c r="F71" i="13"/>
  <c r="F37" i="15"/>
  <c r="F6" i="14"/>
  <c r="F112" i="15"/>
  <c r="F106" i="14"/>
  <c r="F12" i="15"/>
  <c r="F72" i="14"/>
  <c r="F18" i="15"/>
  <c r="F79" i="14"/>
  <c r="F45" i="15"/>
  <c r="F30" i="14"/>
  <c r="F15" i="15"/>
  <c r="F70" i="14"/>
  <c r="F49" i="15"/>
  <c r="F52" i="14"/>
  <c r="F13" i="15"/>
  <c r="F112" i="14"/>
  <c r="F85" i="15"/>
  <c r="F84" i="14"/>
  <c r="F82" i="15"/>
  <c r="F113" i="14"/>
  <c r="F75" i="15"/>
  <c r="F16" i="14"/>
  <c r="F71" i="15"/>
  <c r="F18" i="14"/>
  <c r="F24" i="15"/>
  <c r="F8" i="14"/>
  <c r="F16" i="15"/>
  <c r="F73" i="14"/>
  <c r="F84" i="15"/>
  <c r="F81" i="14"/>
  <c r="F113" i="15"/>
  <c r="F40" i="14"/>
  <c r="F109" i="15"/>
  <c r="F7" i="14"/>
  <c r="F92" i="15"/>
  <c r="F4" i="14"/>
  <c r="F111" i="15"/>
  <c r="F103" i="14"/>
  <c r="F67" i="15"/>
  <c r="F45" i="14"/>
  <c r="F87" i="15"/>
  <c r="F97" i="14"/>
  <c r="F110" i="15"/>
  <c r="F98" i="14"/>
  <c r="F73" i="15"/>
  <c r="F23" i="14"/>
  <c r="F103" i="15"/>
  <c r="F38" i="14"/>
  <c r="F22" i="15"/>
  <c r="F92" i="14"/>
  <c r="F114" i="15"/>
  <c r="F56" i="14"/>
  <c r="F56" i="15"/>
  <c r="F17" i="14"/>
  <c r="F40" i="15"/>
  <c r="F105" i="14"/>
  <c r="F7" i="15"/>
  <c r="F42" i="14"/>
  <c r="F57" i="15"/>
  <c r="F31" i="14"/>
  <c r="F39" i="15"/>
  <c r="F107" i="14"/>
  <c r="F58" i="15"/>
  <c r="F37" i="14"/>
  <c r="F104" i="15"/>
  <c r="F83" i="15"/>
  <c r="F98" i="15"/>
  <c r="F38" i="15"/>
  <c r="F91" i="15"/>
  <c r="F90" i="15"/>
  <c r="F5" i="4"/>
  <c r="F3" i="15"/>
  <c r="F9" i="4"/>
  <c r="F31" i="15"/>
  <c r="F79" i="15"/>
  <c r="F59" i="15"/>
  <c r="F102" i="15"/>
  <c r="F42" i="15"/>
  <c r="F65" i="15"/>
  <c r="F25" i="15"/>
  <c r="F97" i="15"/>
  <c r="F19" i="15"/>
  <c r="F33" i="15"/>
  <c r="F13" i="4"/>
  <c r="F8" i="15"/>
  <c r="F64" i="15"/>
  <c r="F95" i="15"/>
  <c r="F48" i="15"/>
  <c r="F12" i="4"/>
  <c r="F118" i="15"/>
  <c r="F51" i="15"/>
  <c r="F54" i="15"/>
  <c r="F52" i="15"/>
  <c r="F81" i="15"/>
  <c r="F14" i="4"/>
  <c r="F26" i="15"/>
  <c r="F96" i="15"/>
  <c r="F23" i="15"/>
  <c r="F100" i="15"/>
  <c r="F9" i="15"/>
  <c r="F115" i="15"/>
  <c r="F66" i="15"/>
  <c r="F101" i="15"/>
  <c r="F62" i="15"/>
  <c r="F34" i="15"/>
  <c r="F43" i="15"/>
  <c r="F47" i="15"/>
  <c r="F80" i="15"/>
  <c r="F17" i="4"/>
  <c r="F61" i="15"/>
  <c r="F120" i="15"/>
  <c r="F10" i="4"/>
  <c r="F78" i="15"/>
  <c r="F89" i="15"/>
  <c r="F44" i="15"/>
  <c r="F28" i="15"/>
  <c r="F60" i="15"/>
  <c r="F17" i="15"/>
  <c r="F35" i="15"/>
  <c r="F2" i="15"/>
  <c r="F6" i="4"/>
  <c r="F4" i="4"/>
  <c r="F8" i="4"/>
  <c r="F15" i="4"/>
  <c r="G120" i="7"/>
  <c r="G34" i="5"/>
  <c r="G86" i="9"/>
  <c r="G67" i="8"/>
  <c r="G7" i="9"/>
  <c r="G18" i="8"/>
  <c r="G118" i="9"/>
  <c r="G23" i="8"/>
  <c r="G114" i="9"/>
  <c r="G112" i="8"/>
  <c r="G84" i="9"/>
  <c r="G111" i="8"/>
  <c r="G44" i="9"/>
  <c r="G97" i="8"/>
  <c r="G122" i="9"/>
  <c r="G26" i="8"/>
  <c r="G6" i="9"/>
  <c r="G28" i="8"/>
  <c r="G119" i="9"/>
  <c r="G35" i="8"/>
  <c r="G34" i="9"/>
  <c r="G31" i="8"/>
  <c r="G115" i="9"/>
  <c r="G90" i="8"/>
  <c r="G121" i="9"/>
  <c r="G122" i="8"/>
  <c r="G36" i="9"/>
  <c r="G75" i="8"/>
  <c r="G85" i="9"/>
  <c r="G81" i="8"/>
  <c r="G120" i="9"/>
  <c r="G121" i="8"/>
  <c r="G111" i="9"/>
  <c r="G77" i="8"/>
  <c r="G3" i="9"/>
  <c r="G83" i="8"/>
  <c r="G43" i="9"/>
  <c r="G108" i="8"/>
  <c r="G117" i="9"/>
  <c r="G36" i="8"/>
  <c r="G8" i="9"/>
  <c r="G82" i="8"/>
  <c r="G40" i="9"/>
  <c r="G61" i="8"/>
  <c r="G18" i="9"/>
  <c r="G34" i="8"/>
  <c r="G14" i="9"/>
  <c r="G88" i="8"/>
  <c r="G53" i="9"/>
  <c r="G37" i="8"/>
  <c r="G21" i="9"/>
  <c r="G86" i="8"/>
  <c r="G10" i="9"/>
  <c r="G58" i="8"/>
  <c r="G116" i="9"/>
  <c r="G118" i="8"/>
  <c r="G114" i="11"/>
  <c r="G112" i="10"/>
  <c r="G82" i="11"/>
  <c r="G111" i="10"/>
  <c r="G39" i="11"/>
  <c r="G91" i="10"/>
  <c r="G122" i="11"/>
  <c r="G122" i="10"/>
  <c r="G96" i="11"/>
  <c r="G27" i="10"/>
  <c r="G119" i="11"/>
  <c r="G11" i="10"/>
  <c r="G28" i="11"/>
  <c r="G66" i="10"/>
  <c r="G115" i="11"/>
  <c r="G81" i="10"/>
  <c r="G121" i="11"/>
  <c r="G4" i="10"/>
  <c r="G30" i="11"/>
  <c r="G61" i="10"/>
  <c r="G83" i="11"/>
  <c r="G71" i="10"/>
  <c r="G120" i="11"/>
  <c r="G121" i="10"/>
  <c r="G111" i="11"/>
  <c r="G64" i="10"/>
  <c r="G45" i="11"/>
  <c r="G73" i="10"/>
  <c r="G38" i="11"/>
  <c r="G108" i="10"/>
  <c r="G117" i="11"/>
  <c r="G12" i="10"/>
  <c r="G44" i="11"/>
  <c r="G72" i="10"/>
  <c r="G35" i="11"/>
  <c r="G46" i="10"/>
  <c r="G12" i="11"/>
  <c r="G102" i="10"/>
  <c r="G7" i="11"/>
  <c r="G79" i="10"/>
  <c r="G50" i="11"/>
  <c r="G13" i="10"/>
  <c r="G15" i="11"/>
  <c r="G76" i="10"/>
  <c r="G3" i="11"/>
  <c r="G42" i="10"/>
  <c r="G116" i="11"/>
  <c r="G119" i="10"/>
  <c r="G84" i="11"/>
  <c r="G53" i="10"/>
  <c r="G110" i="11"/>
  <c r="G18" i="10"/>
  <c r="G118" i="11"/>
  <c r="G10" i="10"/>
  <c r="G64" i="13"/>
  <c r="G60" i="12"/>
  <c r="G73" i="13"/>
  <c r="G69" i="12"/>
  <c r="G19" i="13"/>
  <c r="G10" i="12"/>
  <c r="G122" i="13"/>
  <c r="G122" i="12"/>
  <c r="G67" i="13"/>
  <c r="G63" i="12"/>
  <c r="G75" i="13"/>
  <c r="G71" i="12"/>
  <c r="G107" i="13"/>
  <c r="G105" i="12"/>
  <c r="G74" i="13"/>
  <c r="G70" i="12"/>
  <c r="G51" i="13"/>
  <c r="G44" i="12"/>
  <c r="G121" i="13"/>
  <c r="G121" i="12"/>
  <c r="G15" i="13"/>
  <c r="G99" i="12"/>
  <c r="G80" i="13"/>
  <c r="G77" i="12"/>
  <c r="G20" i="13"/>
  <c r="G12" i="12"/>
  <c r="G77" i="13"/>
  <c r="G74" i="12"/>
  <c r="G11" i="13"/>
  <c r="G11" i="12"/>
  <c r="G120" i="13"/>
  <c r="G120" i="12"/>
  <c r="G12" i="13"/>
  <c r="G52" i="12"/>
  <c r="G10" i="13"/>
  <c r="G16" i="12"/>
  <c r="G111" i="13"/>
  <c r="G109" i="12"/>
  <c r="G110" i="13"/>
  <c r="G108" i="12"/>
  <c r="G46" i="13"/>
  <c r="G39" i="12"/>
  <c r="G33" i="13"/>
  <c r="G25" i="12"/>
  <c r="G18" i="13"/>
  <c r="G7" i="12"/>
  <c r="G118" i="13"/>
  <c r="G117" i="12"/>
  <c r="G69" i="13"/>
  <c r="G65" i="12"/>
  <c r="G82" i="13"/>
  <c r="G79" i="12"/>
  <c r="G92" i="13"/>
  <c r="G89" i="12"/>
  <c r="G88" i="15"/>
  <c r="G44" i="14"/>
  <c r="G70" i="15"/>
  <c r="G50" i="14"/>
  <c r="G69" i="15"/>
  <c r="G49" i="14"/>
  <c r="G41" i="15"/>
  <c r="G41" i="14"/>
  <c r="G122" i="15"/>
  <c r="G122" i="14"/>
  <c r="G61" i="15"/>
  <c r="G115" i="14"/>
  <c r="G99" i="15"/>
  <c r="G20" i="14"/>
  <c r="G76" i="15"/>
  <c r="G15" i="14"/>
  <c r="G6" i="15"/>
  <c r="G55" i="14"/>
  <c r="G73" i="15"/>
  <c r="G23" i="14"/>
  <c r="G3" i="15"/>
  <c r="G120" i="14"/>
  <c r="G78" i="15"/>
  <c r="G119" i="14"/>
  <c r="G50" i="15"/>
  <c r="G89" i="14"/>
  <c r="G11" i="15"/>
  <c r="G114" i="14"/>
  <c r="G121" i="15"/>
  <c r="G104" i="14"/>
  <c r="G108" i="15"/>
  <c r="G118" i="14"/>
  <c r="G107" i="15"/>
  <c r="G87" i="14"/>
  <c r="G36" i="15"/>
  <c r="G11" i="14"/>
  <c r="G120" i="15"/>
  <c r="G121" i="14"/>
  <c r="G63" i="15"/>
  <c r="G35" i="14"/>
  <c r="G20" i="15"/>
  <c r="G99" i="14"/>
  <c r="G4" i="15"/>
  <c r="G96" i="14"/>
  <c r="G58" i="15"/>
  <c r="G37" i="14"/>
  <c r="G68" i="15"/>
  <c r="G88" i="14"/>
  <c r="G5" i="15"/>
  <c r="G10" i="14"/>
  <c r="G117" i="15"/>
  <c r="G123" i="14"/>
  <c r="G105" i="15"/>
  <c r="G43" i="14"/>
  <c r="G55" i="16"/>
  <c r="G109" i="16"/>
  <c r="G121" i="16"/>
  <c r="G108" i="16"/>
  <c r="G67" i="16"/>
  <c r="G79" i="16"/>
  <c r="G62" i="16"/>
  <c r="G71" i="16"/>
  <c r="G42" i="16"/>
  <c r="G117" i="16"/>
  <c r="G17" i="16"/>
  <c r="G26" i="16"/>
  <c r="G11" i="16"/>
  <c r="G65" i="16"/>
  <c r="G6" i="16"/>
  <c r="G106" i="16"/>
  <c r="G9" i="16"/>
  <c r="G122" i="16"/>
  <c r="G72" i="16"/>
  <c r="G47" i="16"/>
  <c r="G89" i="16"/>
  <c r="G100" i="16"/>
  <c r="G77" i="16"/>
  <c r="G12" i="16"/>
  <c r="G74" i="16"/>
  <c r="G10" i="16"/>
  <c r="G120" i="6"/>
  <c r="G120" i="16"/>
  <c r="G122" i="5"/>
  <c r="G122" i="6"/>
  <c r="G16" i="5"/>
  <c r="G65" i="6"/>
  <c r="G37" i="5"/>
  <c r="G11" i="6"/>
  <c r="G76" i="5"/>
  <c r="G67" i="6"/>
  <c r="G90" i="5"/>
  <c r="G81" i="6"/>
  <c r="G81" i="5"/>
  <c r="G72" i="6"/>
  <c r="G73" i="5"/>
  <c r="G63" i="6"/>
  <c r="G82" i="5"/>
  <c r="G73" i="6"/>
  <c r="G60" i="5"/>
  <c r="G46" i="6"/>
  <c r="G97" i="5"/>
  <c r="G91" i="6"/>
  <c r="G7" i="5"/>
  <c r="G41" i="6"/>
  <c r="G19" i="5"/>
  <c r="G101" i="6"/>
  <c r="G88" i="5"/>
  <c r="G79" i="6"/>
  <c r="G38" i="5"/>
  <c r="G13" i="6"/>
  <c r="G86" i="5"/>
  <c r="G76" i="6"/>
  <c r="G22" i="5"/>
  <c r="G12" i="6"/>
  <c r="G66" i="5"/>
  <c r="G55" i="6"/>
  <c r="G21" i="5"/>
  <c r="G18" i="6"/>
  <c r="G119" i="5"/>
  <c r="G118" i="6"/>
  <c r="G83" i="5"/>
  <c r="G74" i="6"/>
  <c r="G110" i="5"/>
  <c r="G106" i="6"/>
  <c r="G114" i="5"/>
  <c r="G109" i="6"/>
  <c r="G113" i="5"/>
  <c r="G108" i="6"/>
  <c r="G46" i="5"/>
  <c r="G27" i="6"/>
  <c r="G24" i="5"/>
  <c r="G10" i="6"/>
  <c r="G31" i="5"/>
  <c r="G121" i="6"/>
  <c r="G106" i="4"/>
  <c r="G29" i="3"/>
  <c r="G86" i="4"/>
  <c r="G73" i="4"/>
  <c r="G123" i="4"/>
  <c r="G90" i="4"/>
  <c r="G78" i="4"/>
  <c r="G13" i="3"/>
  <c r="G122" i="4"/>
  <c r="G9" i="3"/>
  <c r="G85" i="4"/>
  <c r="G60" i="3"/>
  <c r="G41" i="4"/>
  <c r="G94" i="3"/>
  <c r="G27" i="4"/>
  <c r="G68" i="3"/>
  <c r="G11" i="4"/>
  <c r="G36" i="3"/>
  <c r="G92" i="4"/>
  <c r="G80" i="3"/>
  <c r="G57" i="4"/>
  <c r="G57" i="3"/>
  <c r="G47" i="4"/>
  <c r="G21" i="3"/>
  <c r="G101" i="4"/>
  <c r="G31" i="3"/>
  <c r="G116" i="4"/>
  <c r="G112" i="3"/>
  <c r="G33" i="4"/>
  <c r="G44" i="3"/>
  <c r="G74" i="4"/>
  <c r="G82" i="3"/>
  <c r="G109" i="4"/>
  <c r="G77" i="3"/>
  <c r="G121" i="4"/>
  <c r="G85" i="3"/>
  <c r="G10" i="4"/>
  <c r="G73" i="3"/>
  <c r="G98" i="4"/>
  <c r="G75" i="3"/>
  <c r="G17" i="4"/>
  <c r="G8" i="3"/>
  <c r="G84" i="4"/>
  <c r="G30" i="3"/>
  <c r="G55" i="4"/>
  <c r="G26" i="3"/>
  <c r="G88" i="4"/>
  <c r="G104" i="3"/>
  <c r="G109" i="3"/>
  <c r="G113" i="3"/>
  <c r="G119" i="3"/>
  <c r="G122" i="3"/>
  <c r="G123" i="3"/>
  <c r="F117" i="2"/>
  <c r="G82" i="7" s="1"/>
  <c r="E122" i="2"/>
  <c r="E7" i="2"/>
  <c r="E30" i="2"/>
  <c r="F16" i="4"/>
  <c r="I9" i="2"/>
  <c r="H9" i="2" s="1"/>
  <c r="I6" i="2"/>
  <c r="H6" i="2" s="1"/>
  <c r="I5" i="2"/>
  <c r="H5" i="2" s="1"/>
  <c r="I10" i="2"/>
  <c r="H10" i="2" s="1"/>
  <c r="I7" i="2"/>
  <c r="H7" i="2" s="1"/>
  <c r="I11" i="2"/>
  <c r="H11" i="2" s="1"/>
  <c r="G5" i="4"/>
  <c r="E40" i="2"/>
  <c r="F94" i="3" s="1"/>
  <c r="E4" i="2"/>
  <c r="F57" i="3" s="1"/>
  <c r="I94" i="2"/>
  <c r="H94" i="2" s="1"/>
  <c r="I27" i="2"/>
  <c r="H27" i="2" s="1"/>
  <c r="I49" i="2"/>
  <c r="H49" i="2" s="1"/>
  <c r="I67" i="2"/>
  <c r="H67" i="2" s="1"/>
  <c r="I75" i="2"/>
  <c r="H75" i="2" s="1"/>
  <c r="I101" i="2"/>
  <c r="H101" i="2" s="1"/>
  <c r="I102" i="2"/>
  <c r="H102" i="2" s="1"/>
  <c r="I33" i="2"/>
  <c r="H33" i="2" s="1"/>
  <c r="I59" i="2"/>
  <c r="H59" i="2" s="1"/>
  <c r="I12" i="2"/>
  <c r="H12" i="2" s="1"/>
  <c r="I38" i="2"/>
  <c r="H38" i="2" s="1"/>
  <c r="I108" i="2"/>
  <c r="H108" i="2" s="1"/>
  <c r="I65" i="2"/>
  <c r="H65" i="2" s="1"/>
  <c r="I64" i="2"/>
  <c r="H64" i="2" s="1"/>
  <c r="I106" i="2"/>
  <c r="H106" i="2" s="1"/>
  <c r="I25" i="2"/>
  <c r="H25" i="2" s="1"/>
  <c r="I53" i="2"/>
  <c r="H53" i="2" s="1"/>
  <c r="I57" i="2"/>
  <c r="H57" i="2" s="1"/>
  <c r="I74" i="2"/>
  <c r="H74" i="2" s="1"/>
  <c r="I73" i="2"/>
  <c r="H73" i="2" s="1"/>
  <c r="I105" i="2"/>
  <c r="H105" i="2" s="1"/>
  <c r="I52" i="2"/>
  <c r="H52" i="2" s="1"/>
  <c r="I26" i="2"/>
  <c r="H26" i="2" s="1"/>
  <c r="I23" i="2"/>
  <c r="H23" i="2" s="1"/>
  <c r="I50" i="2"/>
  <c r="H50" i="2" s="1"/>
  <c r="I28" i="2"/>
  <c r="H28" i="2" s="1"/>
  <c r="I103" i="2"/>
  <c r="H103" i="2" s="1"/>
  <c r="I55" i="2"/>
  <c r="H55" i="2" s="1"/>
  <c r="I69" i="2"/>
  <c r="H69" i="2" s="1"/>
  <c r="I15" i="2"/>
  <c r="H15" i="2" s="1"/>
  <c r="I111" i="2"/>
  <c r="H111" i="2" s="1"/>
  <c r="I88" i="2"/>
  <c r="H88" i="2" s="1"/>
  <c r="I19" i="2"/>
  <c r="H19" i="2" s="1"/>
  <c r="I24" i="2"/>
  <c r="H24" i="2" s="1"/>
  <c r="I30" i="2"/>
  <c r="H30" i="2" s="1"/>
  <c r="I60" i="2"/>
  <c r="H60" i="2" s="1"/>
  <c r="I20" i="2"/>
  <c r="H20" i="2" s="1"/>
  <c r="I47" i="2"/>
  <c r="H47" i="2" s="1"/>
  <c r="I96" i="2"/>
  <c r="H96" i="2" s="1"/>
  <c r="I77" i="2"/>
  <c r="H77" i="2" s="1"/>
  <c r="I44" i="2"/>
  <c r="H44" i="2" s="1"/>
  <c r="I42" i="2"/>
  <c r="H42" i="2" s="1"/>
  <c r="I62" i="2"/>
  <c r="H62" i="2" s="1"/>
  <c r="I70" i="2"/>
  <c r="H70" i="2" s="1"/>
  <c r="I87" i="2"/>
  <c r="H87" i="2" s="1"/>
  <c r="I91" i="2"/>
  <c r="H91" i="2" s="1"/>
  <c r="I34" i="2"/>
  <c r="H34" i="2" s="1"/>
  <c r="I37" i="2"/>
  <c r="H37" i="2" s="1"/>
  <c r="I56" i="2"/>
  <c r="H56" i="2" s="1"/>
  <c r="I92" i="2"/>
  <c r="H92" i="2" s="1"/>
  <c r="I107" i="2"/>
  <c r="H107" i="2" s="1"/>
  <c r="I32" i="2"/>
  <c r="H32" i="2" s="1"/>
  <c r="I63" i="2"/>
  <c r="H63" i="2" s="1"/>
  <c r="I100" i="2"/>
  <c r="H100" i="2" s="1"/>
  <c r="I72" i="2"/>
  <c r="H72" i="2" s="1"/>
  <c r="I79" i="2"/>
  <c r="H79" i="2" s="1"/>
  <c r="I54" i="2"/>
  <c r="H54" i="2" s="1"/>
  <c r="I78" i="2"/>
  <c r="H78" i="2" s="1"/>
  <c r="I82" i="2"/>
  <c r="H82" i="2" s="1"/>
  <c r="I61" i="2"/>
  <c r="H61" i="2" s="1"/>
  <c r="I110" i="2"/>
  <c r="H110" i="2" s="1"/>
  <c r="I22" i="2"/>
  <c r="H22" i="2" s="1"/>
  <c r="I83" i="2"/>
  <c r="H83" i="2" s="1"/>
  <c r="I17" i="2"/>
  <c r="H17" i="2" s="1"/>
  <c r="I109" i="2"/>
  <c r="H109" i="2" s="1"/>
  <c r="I2" i="2"/>
  <c r="H2" i="2" s="1"/>
  <c r="I43" i="2"/>
  <c r="H43" i="2" s="1"/>
  <c r="I89" i="2"/>
  <c r="H89" i="2" s="1"/>
  <c r="I14" i="2"/>
  <c r="H14" i="2" s="1"/>
  <c r="I41" i="2"/>
  <c r="H41" i="2" s="1"/>
  <c r="I66" i="2"/>
  <c r="H66" i="2" s="1"/>
  <c r="I93" i="2"/>
  <c r="H93" i="2" s="1"/>
  <c r="I21" i="2"/>
  <c r="H21" i="2" s="1"/>
  <c r="I81" i="2"/>
  <c r="H81" i="2" s="1"/>
  <c r="I48" i="2"/>
  <c r="H48" i="2" s="1"/>
  <c r="I98" i="2"/>
  <c r="H98" i="2" s="1"/>
  <c r="I112" i="2"/>
  <c r="H112" i="2" s="1"/>
  <c r="I90" i="2"/>
  <c r="H90" i="2" s="1"/>
  <c r="I18" i="2"/>
  <c r="H18" i="2" s="1"/>
  <c r="I80" i="2"/>
  <c r="H80" i="2" s="1"/>
  <c r="I35" i="2"/>
  <c r="H35" i="2" s="1"/>
  <c r="I58" i="2"/>
  <c r="H58" i="2" s="1"/>
  <c r="I97" i="2"/>
  <c r="H97" i="2" s="1"/>
  <c r="F99" i="4" l="1"/>
  <c r="F121" i="3"/>
  <c r="F78" i="4"/>
  <c r="F119" i="3"/>
  <c r="F123" i="4"/>
  <c r="F123" i="3"/>
  <c r="F75" i="4"/>
  <c r="F118" i="3"/>
  <c r="F7" i="5"/>
  <c r="F47" i="4"/>
  <c r="F97" i="5"/>
  <c r="F27" i="4"/>
  <c r="F117" i="6"/>
  <c r="F118" i="5"/>
  <c r="F118" i="6"/>
  <c r="F119" i="5"/>
  <c r="F121" i="6"/>
  <c r="F31" i="5"/>
  <c r="F6" i="6"/>
  <c r="F121" i="5"/>
  <c r="F42" i="16"/>
  <c r="F41" i="6"/>
  <c r="F89" i="16"/>
  <c r="F91" i="6"/>
  <c r="F117" i="7"/>
  <c r="F117" i="16"/>
  <c r="F116" i="7"/>
  <c r="F5" i="16"/>
  <c r="F122" i="7"/>
  <c r="F122" i="16"/>
  <c r="F119" i="7"/>
  <c r="F119" i="16"/>
  <c r="F97" i="8"/>
  <c r="F91" i="7"/>
  <c r="F58" i="8"/>
  <c r="F46" i="7"/>
  <c r="F122" i="9"/>
  <c r="F26" i="8"/>
  <c r="F35" i="9"/>
  <c r="F117" i="8"/>
  <c r="F13" i="9"/>
  <c r="F120" i="8"/>
  <c r="F116" i="9"/>
  <c r="F118" i="8"/>
  <c r="F42" i="10"/>
  <c r="F10" i="9"/>
  <c r="F91" i="10"/>
  <c r="F44" i="9"/>
  <c r="F6" i="11"/>
  <c r="F120" i="10"/>
  <c r="F122" i="11"/>
  <c r="F122" i="10"/>
  <c r="F29" i="11"/>
  <c r="F118" i="10"/>
  <c r="F116" i="11"/>
  <c r="F119" i="10"/>
  <c r="F89" i="12"/>
  <c r="F39" i="11"/>
  <c r="F39" i="12"/>
  <c r="F3" i="11"/>
  <c r="F117" i="13"/>
  <c r="F116" i="12"/>
  <c r="F119" i="13"/>
  <c r="F119" i="12"/>
  <c r="F122" i="13"/>
  <c r="F122" i="12"/>
  <c r="F118" i="13"/>
  <c r="F117" i="12"/>
  <c r="F11" i="14"/>
  <c r="F46" i="13"/>
  <c r="F44" i="14"/>
  <c r="F92" i="13"/>
  <c r="F116" i="15"/>
  <c r="F36" i="14"/>
  <c r="F119" i="15"/>
  <c r="F14" i="14"/>
  <c r="F117" i="15"/>
  <c r="F123" i="14"/>
  <c r="F122" i="15"/>
  <c r="F122" i="14"/>
  <c r="F88" i="15"/>
  <c r="F36" i="15"/>
  <c r="G113" i="9"/>
  <c r="G89" i="8"/>
  <c r="G113" i="11"/>
  <c r="G80" i="10"/>
  <c r="G81" i="13"/>
  <c r="G78" i="12"/>
  <c r="G77" i="15"/>
  <c r="G117" i="14"/>
  <c r="G78" i="16"/>
  <c r="G89" i="5"/>
  <c r="G80" i="6"/>
  <c r="G25" i="3"/>
  <c r="G44" i="4"/>
  <c r="A12" i="16"/>
  <c r="A108" i="16"/>
  <c r="A62" i="16"/>
  <c r="A97" i="16"/>
  <c r="A37" i="16"/>
  <c r="A65" i="16"/>
  <c r="A115" i="16"/>
  <c r="A81" i="16"/>
  <c r="A66" i="16"/>
  <c r="A14" i="16"/>
  <c r="A95" i="16"/>
  <c r="A50" i="16"/>
  <c r="A96" i="16"/>
  <c r="A18" i="16"/>
  <c r="A61" i="16"/>
  <c r="A110" i="16"/>
  <c r="A17" i="16"/>
  <c r="A13" i="16"/>
  <c r="A3" i="16"/>
  <c r="A29" i="16"/>
  <c r="A98" i="16"/>
  <c r="A101" i="16"/>
  <c r="A80" i="16"/>
  <c r="A20" i="16"/>
  <c r="A94" i="16"/>
  <c r="A23" i="16"/>
  <c r="A75" i="16"/>
  <c r="A105" i="16"/>
  <c r="A112" i="16"/>
  <c r="A28" i="16"/>
  <c r="A24" i="16"/>
  <c r="A119" i="16"/>
  <c r="A38" i="16"/>
  <c r="A91" i="16"/>
  <c r="A36" i="16"/>
  <c r="A8" i="16"/>
  <c r="A26" i="16"/>
  <c r="A41" i="16"/>
  <c r="A54" i="16"/>
  <c r="A68" i="16"/>
  <c r="A53" i="16"/>
  <c r="A67" i="16"/>
  <c r="A118" i="16"/>
  <c r="A64" i="16"/>
  <c r="A82" i="16"/>
  <c r="A107" i="16"/>
  <c r="A16" i="16"/>
  <c r="A70" i="16"/>
  <c r="A22" i="16"/>
  <c r="A57" i="16"/>
  <c r="A30" i="16"/>
  <c r="A84" i="16"/>
  <c r="A35" i="16"/>
  <c r="A31" i="16"/>
  <c r="A86" i="16"/>
  <c r="A102" i="16"/>
  <c r="A27" i="16"/>
  <c r="A43" i="16"/>
  <c r="A19" i="16"/>
  <c r="A33" i="16"/>
  <c r="A58" i="16"/>
  <c r="A92" i="16"/>
  <c r="A5" i="16"/>
  <c r="A49" i="16"/>
  <c r="A59" i="16"/>
  <c r="A45" i="16"/>
  <c r="A73" i="16"/>
  <c r="A2" i="16"/>
  <c r="A69" i="16"/>
  <c r="A93" i="16"/>
  <c r="A76" i="16"/>
  <c r="A25" i="16"/>
  <c r="A4" i="16"/>
  <c r="A71" i="16"/>
  <c r="A52" i="16"/>
  <c r="A32" i="16"/>
  <c r="A15" i="16"/>
  <c r="A44" i="16"/>
  <c r="A6" i="16"/>
  <c r="A40" i="16"/>
  <c r="A72" i="16"/>
  <c r="A55" i="16"/>
  <c r="A83" i="16"/>
  <c r="A87" i="16"/>
  <c r="A21" i="16"/>
  <c r="A48" i="16"/>
  <c r="A46" i="16"/>
  <c r="A34" i="16"/>
  <c r="A60" i="16"/>
  <c r="A99" i="16"/>
  <c r="A114" i="16"/>
  <c r="A74" i="16"/>
  <c r="A63" i="16"/>
  <c r="A51" i="16"/>
  <c r="A104" i="16"/>
  <c r="A111" i="16"/>
  <c r="A113" i="16"/>
  <c r="A85" i="16"/>
  <c r="A103" i="16"/>
  <c r="A7" i="16"/>
  <c r="A116" i="16"/>
  <c r="A88" i="16"/>
  <c r="A39" i="16"/>
  <c r="A90" i="16"/>
  <c r="A47" i="16"/>
  <c r="A100" i="16"/>
  <c r="A106" i="16"/>
  <c r="A77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dion stead</author>
  </authors>
  <commentList>
    <comment ref="L2" authorId="0" shapeId="0" xr:uid="{DFCF1705-A664-4890-B967-5C6C170A1BA3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NGPSA league
HG Nat</t>
        </r>
      </text>
    </comment>
    <comment ref="R2" authorId="0" shapeId="0" xr:uid="{3086B636-247D-44E6-ADA3-F974144FBCF7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 EGPSA HG League
NGPSA HG League</t>
        </r>
      </text>
    </comment>
    <comment ref="S2" authorId="0" shapeId="0" xr:uid="{D962B2D6-8D8A-4AE9-BADB-8EBD25565AF8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EGPSA
NGPSA
lvl 4</t>
        </r>
      </text>
    </comment>
    <comment ref="T2" authorId="0" shapeId="0" xr:uid="{C990DBF9-57F1-40CC-AC31-C33F87674789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Handgun
NGPSA</t>
        </r>
      </text>
    </comment>
    <comment ref="U4" authorId="0" shapeId="0" xr:uid="{D86C15F6-6320-4895-A93C-AA57522A80ED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VSC Defense shoot</t>
        </r>
      </text>
    </comment>
    <comment ref="T7" authorId="0" shapeId="0" xr:uid="{13EB7595-8ECD-436E-BD22-9B11EC511502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lvl 4</t>
        </r>
      </text>
    </comment>
    <comment ref="T9" authorId="0" shapeId="0" xr:uid="{E4691A1C-AE57-4894-A144-126FEE20BDBB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Spartan arms club shoots:
1 Thursday, 07 January 2021 58.798%
2 Thursday, 21 January 2021 63.290%
3 Thursday, 28 January 2021 61.627%
4 Thursday, 04 March 2021 69.407%
5 Thursday, 11 March 2021 48.487%
6 Thursday, 25 March 2021 68.895%
7 Thursday, 22 April 2021 49.882%
8 Thursday, 13 May 2021 57.527%
9 Thursday, 27 May 2021 73.851%
10 Thursday, 10 June 2021 65.474%
11 Thursday, 29 July 2021 100.000%
12 Thursday, 05 August 2021 66.166%
13 Thursday, 12 August 2021 76.059%
14 Thursday, 02 September 2021 56.264%
15 Thursday, 21 October 2021 70.244%
16 Thursday, 04 November 2021 53.123%</t>
        </r>
      </text>
    </comment>
    <comment ref="S10" authorId="0" shapeId="0" xr:uid="{2203AA1A-B317-481C-831F-E6186784818D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EGPSA</t>
        </r>
      </text>
    </comment>
    <comment ref="K11" authorId="0" shapeId="0" xr:uid="{418D8B08-EB3C-487A-96E8-B1459A4A4DB3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Spartan club shoot
EG League</t>
        </r>
      </text>
    </comment>
    <comment ref="L11" authorId="0" shapeId="0" xr:uid="{7B98CDF0-207E-4423-A5FF-BB5BAA3B375F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SG Extra
PCC Nat</t>
        </r>
      </text>
    </comment>
    <comment ref="M11" authorId="0" shapeId="0" xr:uid="{8DECA6F6-18E3-41C4-921D-A3E76845A51C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Shotgun Nat</t>
        </r>
      </text>
    </comment>
    <comment ref="N11" authorId="0" shapeId="0" xr:uid="{B51AC27D-7A0B-40AE-BD6C-76E18F27F772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Shotgun</t>
        </r>
      </text>
    </comment>
    <comment ref="O11" authorId="0" shapeId="0" xr:uid="{B942B000-2BF8-414C-9B31-C0896271C6F9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HG
EG Shot
Shot Nat</t>
        </r>
      </text>
    </comment>
    <comment ref="Q11" authorId="0" shapeId="0" xr:uid="{A24D2D04-C175-4815-90A7-5F79EE44630C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NG HG</t>
        </r>
      </text>
    </comment>
    <comment ref="R11" authorId="0" shapeId="0" xr:uid="{2F4880EE-EF57-4A1C-8172-06B55A638360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PCC Nationals
NG HG 
</t>
        </r>
      </text>
    </comment>
    <comment ref="S11" authorId="0" shapeId="0" xr:uid="{E13D3F71-3D45-41EA-B296-9321175738A9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EGPSA
NGPSA
lvl 4</t>
        </r>
      </text>
    </comment>
    <comment ref="T11" authorId="0" shapeId="0" xr:uid="{AA47C945-A17C-44ED-B381-FDBECEDE45C4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Handgun
NG Handgun</t>
        </r>
      </text>
    </comment>
    <comment ref="U11" authorId="0" shapeId="0" xr:uid="{66D1CF17-ACC2-43A2-AC47-479F15C68F68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PCC &amp; HG Nats</t>
        </r>
      </text>
    </comment>
    <comment ref="S13" authorId="0" shapeId="0" xr:uid="{5B21AA5E-EAE0-4802-8D95-3440657F0D69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EGPSA</t>
        </r>
      </text>
    </comment>
    <comment ref="T13" authorId="0" shapeId="0" xr:uid="{CB9DA554-F95C-475C-82F0-4B48650E0F4F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Handgun</t>
        </r>
      </text>
    </comment>
    <comment ref="K14" authorId="0" shapeId="0" xr:uid="{F3B8E6D2-DBEF-47CC-97E2-A08E848AA018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League
Spartan HG club</t>
        </r>
      </text>
    </comment>
    <comment ref="L14" authorId="0" shapeId="0" xr:uid="{F102F2C6-B400-49F2-8456-93A4C22EAA92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EGPSA League
HG Nat</t>
        </r>
      </text>
    </comment>
    <comment ref="M14" authorId="0" shapeId="0" xr:uid="{4F22DB36-E7F3-4B33-8202-636104C823CF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league</t>
        </r>
      </text>
    </comment>
    <comment ref="N14" authorId="0" shapeId="0" xr:uid="{E37C449D-DB8D-41B0-BB16-912C76F9C0DE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HG L</t>
        </r>
      </text>
    </comment>
    <comment ref="O14" authorId="0" shapeId="0" xr:uid="{08AB885F-DED5-4ADB-805F-926A7722EC78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HG</t>
        </r>
      </text>
    </comment>
    <comment ref="Q14" authorId="0" shapeId="0" xr:uid="{6D3FD5E9-2A46-4B71-92B0-4AA741B36DBB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Handgun
NG HG</t>
        </r>
      </text>
    </comment>
    <comment ref="S14" authorId="0" shapeId="0" xr:uid="{8EB8876B-A218-4E0B-AB47-011BFD03D3AD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EGPSA
lvl 4
</t>
        </r>
      </text>
    </comment>
    <comment ref="T14" authorId="0" shapeId="0" xr:uid="{09731AC2-CE73-4C67-AB20-90D4AB33EFBE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NGPSA</t>
        </r>
      </text>
    </comment>
    <comment ref="K15" authorId="0" shapeId="0" xr:uid="{ADA37688-FD26-4A9F-80FA-0D84819FB026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Spartan arms club shoot
</t>
        </r>
      </text>
    </comment>
    <comment ref="N15" authorId="0" shapeId="0" xr:uid="{73119344-8A18-4136-92A3-C7172939C0B8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Shotgun</t>
        </r>
      </text>
    </comment>
    <comment ref="O15" authorId="0" shapeId="0" xr:uid="{DF7806E1-6373-4170-B0C0-32A53402C9C4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Shot</t>
        </r>
      </text>
    </comment>
    <comment ref="U15" authorId="0" shapeId="0" xr:uid="{3DEEA07C-6722-4F3F-A4FA-38B6846752A7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VSC Defense shoot</t>
        </r>
      </text>
    </comment>
    <comment ref="O16" authorId="0" shapeId="0" xr:uid="{DAAC01AA-8F8E-430E-8DB8-4C295BBFEDFE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HG</t>
        </r>
      </text>
    </comment>
    <comment ref="O17" authorId="0" shapeId="0" xr:uid="{FA3B6A79-E3CB-4E6F-B9CC-DACA5FCD7512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HG</t>
        </r>
      </text>
    </comment>
    <comment ref="R17" authorId="0" shapeId="0" xr:uid="{8EF7F364-C18F-4DCD-885B-57259329E68E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HG League</t>
        </r>
      </text>
    </comment>
    <comment ref="S17" authorId="0" shapeId="0" xr:uid="{180C7986-EFF3-41CC-BE19-3D78521D9735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EGPSA
lvl 4</t>
        </r>
      </text>
    </comment>
    <comment ref="T17" authorId="0" shapeId="0" xr:uid="{057C9299-EDBA-42B5-93E2-52AE6D3F9090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Handgun</t>
        </r>
      </text>
    </comment>
    <comment ref="U19" authorId="0" shapeId="0" xr:uid="{77AF9052-A56A-4C33-9B15-0C560F641065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VSC Defense shoot</t>
        </r>
      </text>
    </comment>
    <comment ref="N22" authorId="0" shapeId="0" xr:uid="{1D5D510E-C489-4D6F-B317-31BDDF2C7D16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Shotgun</t>
        </r>
      </text>
    </comment>
    <comment ref="O22" authorId="0" shapeId="0" xr:uid="{2A30F6E4-E948-4C03-A074-F0ECB637A321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HG
EG shot</t>
        </r>
      </text>
    </comment>
    <comment ref="Q22" authorId="0" shapeId="0" xr:uid="{EA9A8006-A1A5-4E92-B1AF-185E414C0C5D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NG HG</t>
        </r>
      </text>
    </comment>
    <comment ref="M23" authorId="0" shapeId="0" xr:uid="{B4CEAE83-2CBB-4840-9D92-CA118D68DDEF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Shotgun Nat</t>
        </r>
      </text>
    </comment>
    <comment ref="N23" authorId="0" shapeId="0" xr:uid="{11BE85BE-2092-4F13-889C-8C9B4D368569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Shotgun</t>
        </r>
      </text>
    </comment>
    <comment ref="O23" authorId="0" shapeId="0" xr:uid="{A4AEB05B-2951-4B42-9FC2-D9B0765C483A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Shot Nat
</t>
        </r>
      </text>
    </comment>
    <comment ref="S23" authorId="0" shapeId="0" xr:uid="{7ADB9DEE-BAEC-4334-935B-293C3EFC9977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EGPSA</t>
        </r>
      </text>
    </comment>
    <comment ref="U23" authorId="0" shapeId="0" xr:uid="{50CC6F64-8FCE-42CB-9786-E437B8F48BB5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VSC Defense shoot</t>
        </r>
      </text>
    </comment>
    <comment ref="S24" authorId="0" shapeId="0" xr:uid="{64F57E2F-5A45-4E25-8E10-2FF2E6DAD117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EGPSA</t>
        </r>
      </text>
    </comment>
    <comment ref="U24" authorId="0" shapeId="0" xr:uid="{67425E3D-70A2-4C78-9D50-F2E1437BD42A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VSC Defense shoot</t>
        </r>
      </text>
    </comment>
    <comment ref="U25" authorId="0" shapeId="0" xr:uid="{4A8DC954-22E1-45BB-A0BB-5B5FA3E284C3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VSC Defense shoot</t>
        </r>
      </text>
    </comment>
    <comment ref="T27" authorId="0" shapeId="0" xr:uid="{01AD2DE1-56C9-48AF-9E14-9BEBE8D15397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Handgun</t>
        </r>
      </text>
    </comment>
    <comment ref="J28" authorId="0" shapeId="0" xr:uid="{BA212732-E496-4B12-AA98-FDD717749CF6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club shootstac shack
rifle league</t>
        </r>
      </text>
    </comment>
    <comment ref="U29" authorId="0" shapeId="0" xr:uid="{15F35105-F099-4269-9385-40AF686D620E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PCC Nats</t>
        </r>
      </text>
    </comment>
    <comment ref="J30" authorId="0" shapeId="0" xr:uid="{B3328C33-9281-42AA-8D95-E2DC968266DC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Golden City club shoot 21 / 01</t>
        </r>
      </text>
    </comment>
    <comment ref="L30" authorId="0" shapeId="0" xr:uid="{556135AE-480F-420B-8C77-9D10191E0D33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HG Nat</t>
        </r>
      </text>
    </comment>
    <comment ref="Q30" authorId="0" shapeId="0" xr:uid="{719DE626-7A41-427F-828E-62D0682D2B6C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NG HG</t>
        </r>
      </text>
    </comment>
    <comment ref="M31" authorId="0" shapeId="0" xr:uid="{9F31848F-3329-4EA0-A131-35E4365DF0CA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shotgun nat</t>
        </r>
      </text>
    </comment>
    <comment ref="N31" authorId="0" shapeId="0" xr:uid="{43500DD9-6E3C-445B-8764-5B4CF5FD386D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Shotgun</t>
        </r>
      </text>
    </comment>
    <comment ref="T32" authorId="0" shapeId="0" xr:uid="{335739A5-7150-48DC-B5AC-BF8830AE8E1D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Handgun</t>
        </r>
      </text>
    </comment>
    <comment ref="Q35" authorId="0" shapeId="0" xr:uid="{2EEA8DC5-D4F2-471F-89A9-E64AFA5FC7DA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NG HG</t>
        </r>
      </text>
    </comment>
    <comment ref="Q36" authorId="0" shapeId="0" xr:uid="{DEFACC11-8208-4954-8FE4-04DBE9CBABBD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Handgun</t>
        </r>
      </text>
    </comment>
    <comment ref="N37" authorId="0" shapeId="0" xr:uid="{F7EE7C73-E611-4DAA-86C6-9D998C0C4FBA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Shotgun</t>
        </r>
      </text>
    </comment>
    <comment ref="O37" authorId="0" shapeId="0" xr:uid="{745B3C46-60FD-40A2-A55D-DF25B270CF95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Shot Nat</t>
        </r>
      </text>
    </comment>
    <comment ref="T37" authorId="0" shapeId="0" xr:uid="{001A7AD9-9C9A-48FC-8674-BF2E63B9E03E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EGPSA league</t>
        </r>
      </text>
    </comment>
    <comment ref="L38" authorId="0" shapeId="0" xr:uid="{2880DBAA-E509-4A42-83A9-22309C65C406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SG Extra
PCC Nat
HG Nat</t>
        </r>
      </text>
    </comment>
    <comment ref="M38" authorId="0" shapeId="0" xr:uid="{58632E97-0346-44B7-9709-D02C6D63C7BE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shotgun nat</t>
        </r>
      </text>
    </comment>
    <comment ref="N38" authorId="0" shapeId="0" xr:uid="{6870365A-731C-4C0F-96E4-ED8645AE7FFD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Shotgun</t>
        </r>
      </text>
    </comment>
    <comment ref="O38" authorId="0" shapeId="0" xr:uid="{B512718B-A820-4374-B63B-B317141DA3DB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Shot
Shot Nat</t>
        </r>
      </text>
    </comment>
    <comment ref="K43" authorId="0" shapeId="0" xr:uid="{0FB726EA-4812-4B3E-AAFD-2EC96CB9DB04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League</t>
        </r>
      </text>
    </comment>
    <comment ref="M43" authorId="0" shapeId="0" xr:uid="{C15674B4-6543-4A76-9D5C-A0CC06C0FD93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league</t>
        </r>
      </text>
    </comment>
    <comment ref="O43" authorId="0" shapeId="0" xr:uid="{4A5CFCFB-B815-432E-AC82-5482CF36F6D6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HG</t>
        </r>
      </text>
    </comment>
    <comment ref="Q43" authorId="0" shapeId="0" xr:uid="{2054439D-640C-4AFE-9BCF-D951425C040E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Handgun</t>
        </r>
      </text>
    </comment>
    <comment ref="R43" authorId="0" shapeId="0" xr:uid="{6E3241A4-CB39-4A98-A194-186075F04B44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HG League</t>
        </r>
      </text>
    </comment>
    <comment ref="U43" authorId="0" shapeId="0" xr:uid="{0E7A7CE6-993C-4056-82A6-8D5AAD311307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VSC Defense shoot</t>
        </r>
      </text>
    </comment>
    <comment ref="U45" authorId="0" shapeId="0" xr:uid="{CE7A02CC-3932-4AE6-B96F-313BA6F0C109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VSC Defense shoot</t>
        </r>
      </text>
    </comment>
    <comment ref="R46" authorId="0" shapeId="0" xr:uid="{6DD92E7B-BC29-4B7F-8B8B-0C73797499A2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EGPSA</t>
        </r>
      </text>
    </comment>
    <comment ref="T46" authorId="0" shapeId="0" xr:uid="{ED26F946-456B-4DD2-A601-C9DB9246DE54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NG
handgun</t>
        </r>
      </text>
    </comment>
    <comment ref="U46" authorId="0" shapeId="0" xr:uid="{468012EA-AC63-4B9F-B612-E0DFFA6B7343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VSC Defense shoot</t>
        </r>
      </text>
    </comment>
    <comment ref="U54" authorId="0" shapeId="0" xr:uid="{405C036E-7785-4BEA-8018-BC7200EA1F00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VSC Defense shoot</t>
        </r>
      </text>
    </comment>
    <comment ref="U55" authorId="0" shapeId="0" xr:uid="{1DFB18CC-AD90-4025-9BB3-99CA4C37DCF2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VSC Defense shoot</t>
        </r>
      </text>
    </comment>
    <comment ref="L57" authorId="0" shapeId="0" xr:uid="{4849917B-224E-4EAE-9716-35A56097E2D6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SG Extra
PCC Nat</t>
        </r>
      </text>
    </comment>
    <comment ref="M57" authorId="0" shapeId="0" xr:uid="{5AF1371A-AA4D-41D0-AABE-28052C796593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shotgun nat
NG Rifle League
NG PCC L</t>
        </r>
      </text>
    </comment>
    <comment ref="N57" authorId="0" shapeId="0" xr:uid="{2985E8BE-C859-4329-802C-9481611A9975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Shotgun</t>
        </r>
      </text>
    </comment>
    <comment ref="O57" authorId="0" shapeId="0" xr:uid="{17F4137C-ACA2-49B2-AB8A-6F2C260D5142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Shot
Shot Nat</t>
        </r>
      </text>
    </comment>
    <comment ref="U57" authorId="0" shapeId="0" xr:uid="{6D901173-43C8-456A-B0BC-EA84810EEDD5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PCC Nats</t>
        </r>
      </text>
    </comment>
    <comment ref="K58" authorId="0" shapeId="0" xr:uid="{12B2CB23-DB8B-4850-842C-66A1C255E8C3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League</t>
        </r>
      </text>
    </comment>
    <comment ref="L58" authorId="0" shapeId="0" xr:uid="{F45F61D8-6424-4BDB-9E52-CF86E1BA791C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NGPSA HG</t>
        </r>
      </text>
    </comment>
    <comment ref="M58" authorId="0" shapeId="0" xr:uid="{DAA6D964-8C2C-4B34-B1A6-6948D69F6274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NG Rifle L
NG Mini Rifle L</t>
        </r>
      </text>
    </comment>
    <comment ref="R58" authorId="0" shapeId="0" xr:uid="{C976534D-1AFF-4E79-BF2F-5A9BC02088C6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Rifle nats
NG HG </t>
        </r>
      </text>
    </comment>
    <comment ref="S58" authorId="0" shapeId="0" xr:uid="{4120339B-F086-4E2F-8ED2-25022AF4DFD9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NGPSA
Lvl 4</t>
        </r>
      </text>
    </comment>
    <comment ref="R59" authorId="0" shapeId="0" xr:uid="{EB4E45A5-3747-45BE-84EE-6155E2513A11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NG HG League</t>
        </r>
      </text>
    </comment>
    <comment ref="S59" authorId="0" shapeId="0" xr:uid="{32D3D7FB-EC6A-4F52-AAEA-9375F69BA1D2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EGPSA</t>
        </r>
      </text>
    </comment>
    <comment ref="T59" authorId="0" shapeId="0" xr:uid="{67DD600A-1D10-4BF1-A89A-44170425FC36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Handgun</t>
        </r>
      </text>
    </comment>
    <comment ref="K60" authorId="0" shapeId="0" xr:uid="{B08D2FB4-6EF1-429C-BB66-BE9713333700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Spartan arms club shoot
EG League</t>
        </r>
      </text>
    </comment>
    <comment ref="L60" authorId="0" shapeId="0" xr:uid="{38FC385F-0B0C-4985-935B-400588C910A5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SG Extra</t>
        </r>
      </text>
    </comment>
    <comment ref="M60" authorId="0" shapeId="0" xr:uid="{993E10E0-3FD8-46BA-BDC1-81E9B77D2558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league</t>
        </r>
      </text>
    </comment>
    <comment ref="N60" authorId="0" shapeId="0" xr:uid="{023212E8-5BE9-4A9C-8DE1-CB66820553D9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HG L</t>
        </r>
      </text>
    </comment>
    <comment ref="O60" authorId="0" shapeId="0" xr:uid="{56AE8CD7-3A81-4F5D-BA3B-16986D2005C1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Shot</t>
        </r>
      </text>
    </comment>
    <comment ref="T60" authorId="0" shapeId="0" xr:uid="{4988FEDB-A0E6-4D19-901A-2F8632008589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Handgun
NG Handgun
</t>
        </r>
      </text>
    </comment>
    <comment ref="U60" authorId="0" shapeId="0" xr:uid="{4B55D344-8C3E-4237-A6E5-1F1CE1E064CD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VSC Defense shoot</t>
        </r>
      </text>
    </comment>
    <comment ref="K61" authorId="0" shapeId="0" xr:uid="{096853CE-33AA-4EF1-A5AD-7C23379595A1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League
Spartan club HG</t>
        </r>
      </text>
    </comment>
    <comment ref="L61" authorId="0" shapeId="0" xr:uid="{D9FCEB24-4DBE-4E8A-A212-F7CC6444FF21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EGPSA League
SG Extra
HG Nat</t>
        </r>
      </text>
    </comment>
    <comment ref="M61" authorId="0" shapeId="0" xr:uid="{CE93A4CC-A794-4D5E-B11F-F76116F521D8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league</t>
        </r>
      </text>
    </comment>
    <comment ref="N61" authorId="0" shapeId="0" xr:uid="{729ED737-B09A-45DF-A32C-D7C40DF58A0A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HG L</t>
        </r>
      </text>
    </comment>
    <comment ref="O61" authorId="0" shapeId="0" xr:uid="{17C3A759-1C74-46D1-994E-76E043ACDBDE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HG</t>
        </r>
      </text>
    </comment>
    <comment ref="Q61" authorId="0" shapeId="0" xr:uid="{F4E7F9C5-F76F-4E82-B4B2-766DFF720A10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Handgun
NG HG</t>
        </r>
      </text>
    </comment>
    <comment ref="R61" authorId="0" shapeId="0" xr:uid="{46B1A971-DC97-43D1-8C41-83FECFC87F26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HG League</t>
        </r>
      </text>
    </comment>
    <comment ref="S61" authorId="0" shapeId="0" xr:uid="{A5F396EE-3439-49BA-9298-5DAF11D06745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EGPSA
Lvl 4</t>
        </r>
      </text>
    </comment>
    <comment ref="T61" authorId="0" shapeId="0" xr:uid="{27A698CA-E2E0-4B6D-8409-3E55267B6279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Handgun
NG handgun</t>
        </r>
      </text>
    </comment>
    <comment ref="U61" authorId="0" shapeId="0" xr:uid="{3838923D-6EFE-4E49-9C4F-580241AF501E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PCC &amp; HG Nats</t>
        </r>
      </text>
    </comment>
    <comment ref="S63" authorId="0" shapeId="0" xr:uid="{FB4BD332-6532-4415-9E48-A50B16D8BD00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EGPSA</t>
        </r>
      </text>
    </comment>
    <comment ref="T63" authorId="0" shapeId="0" xr:uid="{72F5734A-7FAC-4AFC-AE7C-EAFEE726E13B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Handgun</t>
        </r>
      </text>
    </comment>
    <comment ref="S64" authorId="0" shapeId="0" xr:uid="{E744E342-2ABB-44E0-8E6B-D79D39180C9C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EGPSA</t>
        </r>
      </text>
    </comment>
    <comment ref="T64" authorId="0" shapeId="0" xr:uid="{F48C3E34-1E16-483E-9C4E-B84195113BA4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Handgun</t>
        </r>
      </text>
    </comment>
    <comment ref="L66" authorId="0" shapeId="0" xr:uid="{B2338A36-F62F-42E7-A4AC-131592B0E6F3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NGPSA HG</t>
        </r>
      </text>
    </comment>
    <comment ref="S66" authorId="0" shapeId="0" xr:uid="{590D8467-51F0-47E7-AF23-7A3087EB6F1C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EGPSA</t>
        </r>
      </text>
    </comment>
    <comment ref="U67" authorId="0" shapeId="0" xr:uid="{A48CC388-609C-4BE3-8DEF-679F140A5A18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VSC Defense shoot</t>
        </r>
      </text>
    </comment>
    <comment ref="S68" authorId="0" shapeId="0" xr:uid="{159AAE0C-38FA-42E7-B34E-B725A6E73950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EGPSA</t>
        </r>
      </text>
    </comment>
    <comment ref="S69" authorId="0" shapeId="0" xr:uid="{BD6157CD-DD5D-47A9-967C-A154B7740F3E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EGPSA</t>
        </r>
      </text>
    </comment>
    <comment ref="L72" authorId="0" shapeId="0" xr:uid="{F86B6F05-4AA7-4AC5-9285-88E4C4EC8892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SG Extra
PCC Nat
</t>
        </r>
      </text>
    </comment>
    <comment ref="M72" authorId="0" shapeId="0" xr:uid="{7DE550FF-9082-4256-B66C-539D5E97E739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shotgun nat</t>
        </r>
      </text>
    </comment>
    <comment ref="N72" authorId="0" shapeId="0" xr:uid="{6E68AC6D-AFDC-488C-950E-6E251D2CD29A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Shotgun</t>
        </r>
      </text>
    </comment>
    <comment ref="O72" authorId="0" shapeId="0" xr:uid="{8ED7B466-135B-4B0E-ACAD-F0B0C720C1E6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Shot
Shot Nat</t>
        </r>
      </text>
    </comment>
    <comment ref="R72" authorId="0" shapeId="0" xr:uid="{A85D3CCB-D9D7-4E89-91C5-48E830676BBA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PCC Nationals
Rifle Nations
</t>
        </r>
      </text>
    </comment>
    <comment ref="S72" authorId="0" shapeId="0" xr:uid="{AE1661C8-5559-4B8B-BA58-496D9399AC2B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EGPSA</t>
        </r>
      </text>
    </comment>
    <comment ref="U72" authorId="0" shapeId="0" xr:uid="{AEB829F4-1D8F-4F98-BE7A-D53372E1D2BD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PCC Nats</t>
        </r>
      </text>
    </comment>
    <comment ref="L73" authorId="0" shapeId="0" xr:uid="{36DBA6D9-266F-4046-B100-22FBEFB375C1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SG Extra
PCC Nat</t>
        </r>
      </text>
    </comment>
    <comment ref="M73" authorId="0" shapeId="0" xr:uid="{1FEF25A4-7D5F-43F5-B4DA-255397F2EBDC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shotgun nat
NG Rifle L
NG PCC L</t>
        </r>
      </text>
    </comment>
    <comment ref="N73" authorId="0" shapeId="0" xr:uid="{CBD092F0-F3C1-4725-85C2-A8F648865645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shotgun</t>
        </r>
      </text>
    </comment>
    <comment ref="O73" authorId="0" shapeId="0" xr:uid="{0760CFD5-002B-4DB4-AF67-B9FC4A76F368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Shot
Shot Nat</t>
        </r>
      </text>
    </comment>
    <comment ref="R73" authorId="0" shapeId="0" xr:uid="{59246078-8045-4343-AA42-A9208113D8F5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PCC Nationals
Rifle nats</t>
        </r>
      </text>
    </comment>
    <comment ref="S73" authorId="0" shapeId="0" xr:uid="{57E6E7B5-9D0B-4C87-A3D1-8EDC71087D74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EGPSA</t>
        </r>
      </text>
    </comment>
    <comment ref="U73" authorId="0" shapeId="0" xr:uid="{620008DB-3D1D-40FA-B076-840A3A3E99F9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PCC Nats</t>
        </r>
      </text>
    </comment>
    <comment ref="K74" authorId="0" shapeId="0" xr:uid="{92FCDB0D-B4EC-46F0-A8EC-7C60BE12F057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League</t>
        </r>
      </text>
    </comment>
    <comment ref="L74" authorId="0" shapeId="0" xr:uid="{9F6672F7-13C0-4E7D-AFFE-D3F1B854F505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SG Extra
NGPSA HG</t>
        </r>
      </text>
    </comment>
    <comment ref="M74" authorId="0" shapeId="0" xr:uid="{582E08F0-1F2D-43C2-82A6-F1C90868AD5F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NG Rifle L
NG Mini Rifle L</t>
        </r>
      </text>
    </comment>
    <comment ref="Q74" authorId="0" shapeId="0" xr:uid="{1A62797A-4DE0-44D7-A95F-D7C977217CE0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NG HG</t>
        </r>
      </text>
    </comment>
    <comment ref="R74" authorId="0" shapeId="0" xr:uid="{EF6E64F2-FCD6-49E5-BC15-ACDBC6BE263F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Rifle nats
NG HG </t>
        </r>
      </text>
    </comment>
    <comment ref="S74" authorId="0" shapeId="0" xr:uid="{DD0407F0-0A4E-457B-89D4-2D186C13EB74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NGPSA
lvl 4</t>
        </r>
      </text>
    </comment>
    <comment ref="T74" authorId="0" shapeId="0" xr:uid="{6DEA2354-85B1-4373-9134-A52C9AA42420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NG Handgun</t>
        </r>
      </text>
    </comment>
    <comment ref="L75" authorId="0" shapeId="0" xr:uid="{7B5A1FDE-9F75-42EC-B404-A2195785978C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NGPSA HG (SBSC)</t>
        </r>
      </text>
    </comment>
    <comment ref="M75" authorId="0" shapeId="0" xr:uid="{B0A595CA-AE48-46EA-89AA-6BD4F5A95AE6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NG HG (MAGNUM)</t>
        </r>
      </text>
    </comment>
    <comment ref="S75" authorId="0" shapeId="0" xr:uid="{2DED093A-6AF2-4C95-9058-F56FEF011CBA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EGPSA</t>
        </r>
      </text>
    </comment>
    <comment ref="U78" authorId="0" shapeId="0" xr:uid="{68792B6D-54E7-489B-A2C2-D74E6E46BCF1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VSC Defense shoot</t>
        </r>
      </text>
    </comment>
    <comment ref="M79" authorId="0" shapeId="0" xr:uid="{32D9D824-AD29-45CD-88FF-C99E0250C2AB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NG Rifle L
NG Mini Rifle L</t>
        </r>
      </text>
    </comment>
    <comment ref="K80" authorId="0" shapeId="0" xr:uid="{6B2A24A1-6E83-4BC2-B078-73FFB5755819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League</t>
        </r>
      </text>
    </comment>
    <comment ref="L80" authorId="0" shapeId="0" xr:uid="{A4BAA499-AA15-41B4-8CC6-E247EDEDFBA3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NGPSA HG</t>
        </r>
      </text>
    </comment>
    <comment ref="Q80" authorId="0" shapeId="0" xr:uid="{96E23995-FD48-4439-A1DE-99D075512739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NG HG</t>
        </r>
      </text>
    </comment>
    <comment ref="T80" authorId="0" shapeId="0" xr:uid="{19C5C809-A3D8-4FB7-A0A8-7827C95CD9B7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Handgun</t>
        </r>
      </text>
    </comment>
    <comment ref="U80" authorId="0" shapeId="0" xr:uid="{8626B030-0C41-4DC8-A4AA-9411902A16BF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VSC Defense shoot</t>
        </r>
      </text>
    </comment>
    <comment ref="L81" authorId="0" shapeId="0" xr:uid="{EA829A97-4F58-4148-9CF5-CDC247D3CEEB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NGPSA HG</t>
        </r>
      </text>
    </comment>
    <comment ref="Q81" authorId="0" shapeId="0" xr:uid="{AB656221-78DB-4017-AA89-8314643CA937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NG HG</t>
        </r>
      </text>
    </comment>
    <comment ref="K82" authorId="0" shapeId="0" xr:uid="{11F63CA0-1DD3-464B-A159-9BF404E943DB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Spartan HG Club
EG HG League</t>
        </r>
      </text>
    </comment>
    <comment ref="L82" authorId="0" shapeId="0" xr:uid="{31763276-DBFE-4278-B6BC-D205ECB5DE19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EGPSA League
NGPSA HG</t>
        </r>
      </text>
    </comment>
    <comment ref="M82" authorId="0" shapeId="0" xr:uid="{528ECB47-97A5-47EF-A93B-182EF9A9F714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league
NG Rifle L</t>
        </r>
      </text>
    </comment>
    <comment ref="N82" authorId="0" shapeId="0" xr:uid="{1EE07E10-422C-430F-AF4C-315F5F90B6D7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HG L</t>
        </r>
      </text>
    </comment>
    <comment ref="O82" authorId="0" shapeId="0" xr:uid="{17E042E2-F0CD-4D0F-A189-F688438CFD01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HG</t>
        </r>
      </text>
    </comment>
    <comment ref="Q82" authorId="0" shapeId="0" xr:uid="{45CA69C0-732F-4267-BC4C-09AC4C05E314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Handgun
NG HG</t>
        </r>
      </text>
    </comment>
    <comment ref="R82" authorId="0" shapeId="0" xr:uid="{C2744C31-4E14-4F1C-972C-33AD06D36FB0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Rifle nats</t>
        </r>
      </text>
    </comment>
    <comment ref="S82" authorId="0" shapeId="0" xr:uid="{BC807DBD-1B9C-42C9-B5FD-D5501D6992F3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EGPSA</t>
        </r>
      </text>
    </comment>
    <comment ref="T82" authorId="0" shapeId="0" xr:uid="{CA881918-EFC9-44C9-A68F-DE2D3B3BC8E9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Handgun</t>
        </r>
      </text>
    </comment>
    <comment ref="U82" authorId="0" shapeId="0" xr:uid="{4F9C1DE6-E737-4877-B0F1-018FCA3A8913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VSC Defense shoot</t>
        </r>
      </text>
    </comment>
    <comment ref="O84" authorId="0" shapeId="0" xr:uid="{101F8636-185F-46A2-B565-27ABC189A56B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HG</t>
        </r>
      </text>
    </comment>
    <comment ref="L86" authorId="0" shapeId="0" xr:uid="{15A06CEB-F9B7-45BD-8DEF-5A7473ACF3AC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SG Extra</t>
        </r>
      </text>
    </comment>
    <comment ref="N86" authorId="0" shapeId="0" xr:uid="{32C9D2DF-6281-4501-8B9F-DBCEA5152371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Shotgun</t>
        </r>
      </text>
    </comment>
    <comment ref="O86" authorId="0" shapeId="0" xr:uid="{5C584AA9-16F2-460F-B47E-EDA6E4C13F12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Shot Nat</t>
        </r>
      </text>
    </comment>
    <comment ref="Q86" authorId="0" shapeId="0" xr:uid="{F6888CF1-A556-43C6-8EE5-1541C8F53257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NG HG</t>
        </r>
      </text>
    </comment>
    <comment ref="S86" authorId="0" shapeId="0" xr:uid="{7944406D-D622-411B-B66B-4F392EBF8693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EGPSA
lvl 4</t>
        </r>
      </text>
    </comment>
    <comment ref="Q87" authorId="0" shapeId="0" xr:uid="{CA92AE2A-F825-4A77-87B2-2B282AE0B420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NG HG</t>
        </r>
      </text>
    </comment>
    <comment ref="M90" authorId="0" shapeId="0" xr:uid="{2757A320-285C-472A-A49C-D6E7CC97F415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shotgun nat</t>
        </r>
      </text>
    </comment>
    <comment ref="U90" authorId="0" shapeId="0" xr:uid="{8DF3398F-227C-4D4B-8DB4-90FB7022D989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VSC Defense shoot</t>
        </r>
      </text>
    </comment>
    <comment ref="L92" authorId="0" shapeId="0" xr:uid="{FDFC7560-FCD4-4917-A828-D185A001F5E4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NGPSA HG
Golden City club 31/3</t>
        </r>
      </text>
    </comment>
    <comment ref="M92" authorId="0" shapeId="0" xr:uid="{EE47F18A-E3D2-46A0-AA85-E90AC7FFE6E9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NGPSA HG</t>
        </r>
      </text>
    </comment>
    <comment ref="L93" authorId="0" shapeId="0" xr:uid="{9BD75CF4-17E1-4873-8E2C-98239F9CCA9A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SG Extra</t>
        </r>
      </text>
    </comment>
    <comment ref="M93" authorId="0" shapeId="0" xr:uid="{F30FF59C-5DF6-42BB-BCFA-7EA725773367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shotgun nat
NG Mini Rifle L</t>
        </r>
      </text>
    </comment>
    <comment ref="N93" authorId="0" shapeId="0" xr:uid="{A8AD9E4F-BF49-4029-B065-776EE0AADCE9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Shotgun</t>
        </r>
      </text>
    </comment>
    <comment ref="O93" authorId="0" shapeId="0" xr:uid="{8315AFBC-4FA1-412F-B26F-E52375D8071D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Shot
Shot Nat</t>
        </r>
      </text>
    </comment>
    <comment ref="K94" authorId="0" shapeId="0" xr:uid="{47AB16FA-F1E7-449D-9EBE-51C3A4E4F83E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League
Spartan club HG</t>
        </r>
      </text>
    </comment>
    <comment ref="L94" authorId="0" shapeId="0" xr:uid="{80FA3F8F-D262-4F92-956F-F69828454201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EGPSA League
PCC Nat
HG Nat</t>
        </r>
      </text>
    </comment>
    <comment ref="M94" authorId="0" shapeId="0" xr:uid="{52012063-80C9-4BA1-931D-BE1AB6DDD273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league</t>
        </r>
      </text>
    </comment>
    <comment ref="O94" authorId="0" shapeId="0" xr:uid="{9EEB6591-1D61-447F-AA7C-66EDC32C6CAA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HG</t>
        </r>
      </text>
    </comment>
    <comment ref="S94" authorId="0" shapeId="0" xr:uid="{C2EE5277-240C-445E-9C1C-6574682E9182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EGPSA</t>
        </r>
      </text>
    </comment>
    <comment ref="T94" authorId="0" shapeId="0" xr:uid="{3D602296-A250-4EF7-92E1-076CD8B54754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Handgun</t>
        </r>
      </text>
    </comment>
    <comment ref="U94" authorId="0" shapeId="0" xr:uid="{66B36026-9910-431F-8706-B195098A0E68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VSC Defense shoot</t>
        </r>
      </text>
    </comment>
    <comment ref="T96" authorId="0" shapeId="0" xr:uid="{7CD9E1BC-7D0C-498E-84B3-D909F763B374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Handgun</t>
        </r>
      </text>
    </comment>
    <comment ref="J98" authorId="0" shapeId="0" xr:uid="{5E3CD0B3-A5DB-4E44-A52C-B42C96305060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White river club shotgun</t>
        </r>
      </text>
    </comment>
    <comment ref="L98" authorId="0" shapeId="0" xr:uid="{ACD87011-FE63-407C-9E6B-2BC9E5A2A48C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SG Extra</t>
        </r>
      </text>
    </comment>
    <comment ref="M98" authorId="0" shapeId="0" xr:uid="{FA834C7F-D4A9-4C3C-9005-57E38E7150AD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shotgun nat</t>
        </r>
      </text>
    </comment>
    <comment ref="N98" authorId="0" shapeId="0" xr:uid="{FEB1BDC2-0723-48D5-8010-5C5DA2E19908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Shotgun</t>
        </r>
      </text>
    </comment>
    <comment ref="O98" authorId="0" shapeId="0" xr:uid="{ECF83CD1-E752-4FAA-BF82-C7B03F10A284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Shot
Shot Nat</t>
        </r>
      </text>
    </comment>
    <comment ref="Q98" authorId="0" shapeId="0" xr:uid="{B027CA79-6611-4B58-8DF2-E5237D8B760F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Handgun</t>
        </r>
      </text>
    </comment>
    <comment ref="R98" authorId="0" shapeId="0" xr:uid="{2F901825-2CD0-4676-9980-596FCEA5DF13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PCC Nationals
</t>
        </r>
      </text>
    </comment>
    <comment ref="S98" authorId="0" shapeId="0" xr:uid="{5EC48B34-0B2D-4B43-A661-ABC11A4984BF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EGPSA</t>
        </r>
      </text>
    </comment>
    <comment ref="T98" authorId="0" shapeId="0" xr:uid="{E34688D4-BC09-4B60-AA77-53B9594ED851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Handgun</t>
        </r>
      </text>
    </comment>
    <comment ref="U98" authorId="0" shapeId="0" xr:uid="{59CB9C7D-4765-4D71-8BB3-0888C1683FB5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VSC Defense shoot</t>
        </r>
      </text>
    </comment>
    <comment ref="O99" authorId="0" shapeId="0" xr:uid="{9778E0EA-4C6B-498D-AA54-BB5F24CED44F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HG</t>
        </r>
      </text>
    </comment>
    <comment ref="Q99" authorId="0" shapeId="0" xr:uid="{ECF13DAC-75DA-4DD4-923C-691BFCD7E8A3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Handgun</t>
        </r>
      </text>
    </comment>
    <comment ref="R99" authorId="0" shapeId="0" xr:uid="{DD34F966-2A6A-4480-BEE1-528E8168B906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NG HG</t>
        </r>
      </text>
    </comment>
    <comment ref="S99" authorId="0" shapeId="0" xr:uid="{E5FECD4C-B22F-4337-8D55-D27269FCEB18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EGPSA</t>
        </r>
      </text>
    </comment>
    <comment ref="K100" authorId="0" shapeId="0" xr:uid="{331C5397-EC7A-41FA-B034-B465535DF3CF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League</t>
        </r>
      </text>
    </comment>
    <comment ref="L100" authorId="0" shapeId="0" xr:uid="{083CE316-B280-4243-85DB-17E08DD91F93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EGPSA League
SG Extra</t>
        </r>
      </text>
    </comment>
    <comment ref="M100" authorId="0" shapeId="0" xr:uid="{BF6C6319-EBC9-4DB7-8E51-BAFF21BA6412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shotgun nat</t>
        </r>
      </text>
    </comment>
    <comment ref="N100" authorId="0" shapeId="0" xr:uid="{73AA7979-3F6F-4A18-AF9F-90F025C3C814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HG L</t>
        </r>
      </text>
    </comment>
    <comment ref="O100" authorId="0" shapeId="0" xr:uid="{51D8D5B1-F189-4BE1-95B8-59A5913F4FC2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Shot Nat</t>
        </r>
      </text>
    </comment>
    <comment ref="S100" authorId="0" shapeId="0" xr:uid="{8B8D9015-C2CB-4832-874D-B39812BBB47C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NGPSA
lvl 4</t>
        </r>
      </text>
    </comment>
    <comment ref="T100" authorId="0" shapeId="0" xr:uid="{8EBD6461-8313-4DC9-9EE1-4508D14C362A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Handgun</t>
        </r>
      </text>
    </comment>
    <comment ref="U100" authorId="0" shapeId="0" xr:uid="{E229CE3C-F53C-488A-8228-FFF0C59757CE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VSC Defense shoot</t>
        </r>
      </text>
    </comment>
    <comment ref="K101" authorId="0" shapeId="0" xr:uid="{F20AD2B9-FCB0-4E5C-962A-7D11F672AA86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club shoots at Golden City 10 &amp; 24 feb</t>
        </r>
      </text>
    </comment>
    <comment ref="L101" authorId="0" shapeId="0" xr:uid="{BD331082-F926-44DE-98D5-ABE76BCB93C0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NG PCC</t>
        </r>
      </text>
    </comment>
    <comment ref="O101" authorId="0" shapeId="0" xr:uid="{774D6D17-5586-4AAC-9BF5-36A27EA2F85A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HG</t>
        </r>
      </text>
    </comment>
    <comment ref="S101" authorId="0" shapeId="0" xr:uid="{2527BB7A-9AD0-4E30-AE11-F87223DB48DB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EGPSA</t>
        </r>
      </text>
    </comment>
    <comment ref="T101" authorId="0" shapeId="0" xr:uid="{1C7ACCD8-CFCF-4125-B27E-4867EECBBCC6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Handgun</t>
        </r>
      </text>
    </comment>
    <comment ref="Q103" authorId="0" shapeId="0" xr:uid="{5A080A46-2232-4C2C-8B3B-C07800C9F250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Handgun</t>
        </r>
      </text>
    </comment>
    <comment ref="T103" authorId="0" shapeId="0" xr:uid="{1A0D5A61-8A05-42C2-9437-3150E335D7FF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Handgun</t>
        </r>
      </text>
    </comment>
    <comment ref="U103" authorId="0" shapeId="0" xr:uid="{4579F121-FF6D-45CA-82A6-C7FDF5A7A2DB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VSC Defense shoot</t>
        </r>
      </text>
    </comment>
    <comment ref="S105" authorId="0" shapeId="0" xr:uid="{E63232BE-1F46-4E17-ADB4-F3CD626D1C43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EGPSA</t>
        </r>
      </text>
    </comment>
    <comment ref="U105" authorId="0" shapeId="0" xr:uid="{2F9F6B70-F7FD-43B7-B8BD-A7F0F103FC5C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VSC Defense shoot</t>
        </r>
      </text>
    </comment>
    <comment ref="L106" authorId="0" shapeId="0" xr:uid="{1FD611E0-F04D-4C14-AB24-829E292B77F8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SG Extra</t>
        </r>
      </text>
    </comment>
    <comment ref="M106" authorId="0" shapeId="0" xr:uid="{F7F9784A-0BF1-4F1B-A704-D0DAA5862AEB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shotgun nat</t>
        </r>
      </text>
    </comment>
    <comment ref="N106" authorId="0" shapeId="0" xr:uid="{A0BD9CFC-36C5-46D4-927E-2B5CB138EEB8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Shotgun</t>
        </r>
      </text>
    </comment>
    <comment ref="O106" authorId="0" shapeId="0" xr:uid="{D8A1C9C0-E65C-4620-BDC6-BA6C7376D971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Shot
Shot Nat</t>
        </r>
      </text>
    </comment>
    <comment ref="Q106" authorId="0" shapeId="0" xr:uid="{1961D6D0-8C82-4832-8557-76B0DF1117F3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Handgun</t>
        </r>
      </text>
    </comment>
    <comment ref="T106" authorId="0" shapeId="0" xr:uid="{4BAD7BAF-DD6D-4A6C-8494-5C9CC42B4F6B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Handgun</t>
        </r>
      </text>
    </comment>
    <comment ref="U106" authorId="0" shapeId="0" xr:uid="{2D30FF1D-DD89-42C2-8779-9882FC0776E0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VSC Defense shoot</t>
        </r>
      </text>
    </comment>
    <comment ref="K109" authorId="0" shapeId="0" xr:uid="{7F3B5B15-640D-4BAF-9EA1-E5AAD69E6A22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League</t>
        </r>
      </text>
    </comment>
    <comment ref="L109" authorId="0" shapeId="0" xr:uid="{A68882FC-A19B-4584-B93E-EFD3F87F1EA0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NGPSA HG</t>
        </r>
      </text>
    </comment>
    <comment ref="M109" authorId="0" shapeId="0" xr:uid="{C991936C-2D66-44CE-B9C9-238DCA9A7B73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league</t>
        </r>
      </text>
    </comment>
    <comment ref="N109" authorId="0" shapeId="0" xr:uid="{A2BBCE87-480F-4F2F-88C2-A4BF9BF21081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HG L</t>
        </r>
      </text>
    </comment>
    <comment ref="Q109" authorId="0" shapeId="0" xr:uid="{5ED0995A-10BA-4F16-B0C0-67A764A1529B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NG HG
</t>
        </r>
      </text>
    </comment>
    <comment ref="K110" authorId="0" shapeId="0" xr:uid="{11C82600-1D5A-488A-B8BE-AE9505847B3E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League</t>
        </r>
      </text>
    </comment>
    <comment ref="L110" authorId="0" shapeId="0" xr:uid="{2A54B6F0-13F2-4CB7-AD99-1D61987528F7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NGPSA HG</t>
        </r>
      </text>
    </comment>
    <comment ref="M110" authorId="0" shapeId="0" xr:uid="{3B38AB26-6CF4-48D9-9879-ACD3A40868BC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league</t>
        </r>
      </text>
    </comment>
    <comment ref="N110" authorId="0" shapeId="0" xr:uid="{7C1C0D8C-C741-4B96-92FD-F4BA3D5DC409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HG L</t>
        </r>
      </text>
    </comment>
    <comment ref="Q110" authorId="0" shapeId="0" xr:uid="{340222EB-D9B1-4FDD-AD60-129B77A93085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NG HG
</t>
        </r>
      </text>
    </comment>
    <comment ref="K112" authorId="0" shapeId="0" xr:uid="{47150B6C-5F04-4B01-A6DE-7508040D02E9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League</t>
        </r>
      </text>
    </comment>
    <comment ref="L112" authorId="0" shapeId="0" xr:uid="{F0B4B0AB-5B2E-421C-942B-E79EAE6250CD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EGPSA League</t>
        </r>
      </text>
    </comment>
    <comment ref="M112" authorId="0" shapeId="0" xr:uid="{58324275-5B80-4271-9DEE-716E409935D6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league</t>
        </r>
      </text>
    </comment>
    <comment ref="Q112" authorId="0" shapeId="0" xr:uid="{AEAAFFE0-D410-407F-AA2A-8F9B61CD708E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Handgun
NG HG</t>
        </r>
      </text>
    </comment>
    <comment ref="R112" authorId="0" shapeId="0" xr:uid="{3B82AE4E-C6F7-4132-B1DE-75C2A25EC7E8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HG League</t>
        </r>
      </text>
    </comment>
    <comment ref="M113" authorId="0" shapeId="0" xr:uid="{CB132E98-B2CF-4BE2-B01C-2E84B0E55FB3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Handgun</t>
        </r>
      </text>
    </comment>
    <comment ref="S113" authorId="0" shapeId="0" xr:uid="{8DBB5137-B023-4E8F-B20B-2C5F9F0E1865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EGPSA
NGPSA
Lvl 4</t>
        </r>
      </text>
    </comment>
    <comment ref="T113" authorId="0" shapeId="0" xr:uid="{F17E10CA-86FB-4565-90F2-2D809A3E5C8A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Handgun</t>
        </r>
      </text>
    </comment>
    <comment ref="U113" authorId="0" shapeId="0" xr:uid="{A8599496-B7FD-417E-A2BF-7CA5C89C743E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VSC Defense shoot</t>
        </r>
      </text>
    </comment>
    <comment ref="U116" authorId="0" shapeId="0" xr:uid="{0A68573B-322A-4A22-B65B-F79F9A2D9C55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VSC Defense shoot</t>
        </r>
      </text>
    </comment>
    <comment ref="Q119" authorId="0" shapeId="0" xr:uid="{D1D4CE3B-A40B-4728-9362-AB15823D9F11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Handgun</t>
        </r>
      </text>
    </comment>
    <comment ref="S119" authorId="0" shapeId="0" xr:uid="{29100720-1554-4EEE-BC99-A35DA05B46BC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EGPSA</t>
        </r>
      </text>
    </comment>
    <comment ref="T119" authorId="0" shapeId="0" xr:uid="{CE127703-ED6F-4829-8846-3F7903344A5D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Handgun</t>
        </r>
      </text>
    </comment>
    <comment ref="S120" authorId="0" shapeId="0" xr:uid="{74EF7F6F-7107-44C3-B77E-B21E262EBA31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EGPSA</t>
        </r>
      </text>
    </comment>
    <comment ref="T120" authorId="0" shapeId="0" xr:uid="{6F3576B3-2898-4BA2-BBA2-A3107053E0AB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EG Handgun</t>
        </r>
      </text>
    </comment>
    <comment ref="U120" authorId="0" shapeId="0" xr:uid="{A2125E26-F6EE-4A01-BA28-54FE5C8F3329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VSC Defense shoot</t>
        </r>
      </text>
    </comment>
    <comment ref="S122" authorId="0" shapeId="0" xr:uid="{691E3598-40B8-444F-AA66-925BDC1E81B0}">
      <text>
        <r>
          <rPr>
            <b/>
            <sz val="9"/>
            <color indexed="81"/>
            <rFont val="Tahoma"/>
            <family val="2"/>
          </rPr>
          <t>dion stead:</t>
        </r>
        <r>
          <rPr>
            <sz val="9"/>
            <color indexed="81"/>
            <rFont val="Tahoma"/>
            <family val="2"/>
          </rPr>
          <t xml:space="preserve">
Spartan 21 Oct</t>
        </r>
      </text>
    </comment>
    <comment ref="T122" authorId="0" shapeId="0" xr:uid="{7A886387-53F6-4721-AF34-0E2A02F7B4E3}">
      <text>
        <r>
          <rPr>
            <b/>
            <sz val="9"/>
            <color indexed="81"/>
            <rFont val="Tahoma"/>
            <family val="2"/>
          </rPr>
          <t xml:space="preserve">Spartan
4 Nov
25 Nov
</t>
        </r>
      </text>
    </comment>
    <comment ref="U122" authorId="0" shapeId="0" xr:uid="{7AAD8AD4-32B4-4B3D-9EC7-53E463A92988}">
      <text>
        <r>
          <rPr>
            <b/>
            <sz val="9"/>
            <color indexed="81"/>
            <rFont val="Tahoma"/>
            <family val="2"/>
          </rPr>
          <t>dion stead:Spartan 2 dec</t>
        </r>
      </text>
    </comment>
  </commentList>
</comments>
</file>

<file path=xl/sharedStrings.xml><?xml version="1.0" encoding="utf-8"?>
<sst xmlns="http://schemas.openxmlformats.org/spreadsheetml/2006/main" count="4765" uniqueCount="887">
  <si>
    <t>SAPSA/NGPSA PMT</t>
  </si>
  <si>
    <t>Status</t>
  </si>
  <si>
    <t>Nick Name</t>
  </si>
  <si>
    <t>Name</t>
  </si>
  <si>
    <t>Surname</t>
  </si>
  <si>
    <t>Initials</t>
  </si>
  <si>
    <t>Residential Address</t>
  </si>
  <si>
    <t>Identity Number</t>
  </si>
  <si>
    <t>Gender</t>
  </si>
  <si>
    <t>Age</t>
  </si>
  <si>
    <t>Cell Phone</t>
  </si>
  <si>
    <t>E-mail Address</t>
  </si>
  <si>
    <t>RO Status</t>
  </si>
  <si>
    <t>Invoice Number</t>
  </si>
  <si>
    <t>Amount</t>
  </si>
  <si>
    <t>Multi Pmts</t>
  </si>
  <si>
    <t>PAID Amount</t>
  </si>
  <si>
    <t>PAID Date</t>
  </si>
  <si>
    <t>Paid</t>
  </si>
  <si>
    <t>Adriano Walter</t>
  </si>
  <si>
    <t>Paschini</t>
  </si>
  <si>
    <t>AW</t>
  </si>
  <si>
    <t>258 Waenhuiskrans, Erasmusrand, 0181</t>
  </si>
  <si>
    <t>072 404 0060</t>
  </si>
  <si>
    <t>pasa@kidd.co.za</t>
  </si>
  <si>
    <t>Albert</t>
  </si>
  <si>
    <t>Wöcke</t>
  </si>
  <si>
    <t>A</t>
  </si>
  <si>
    <t>301 Aquila Ave, Waterkloof Ridge, Pretoria, 0181</t>
  </si>
  <si>
    <t>660212 5130 085</t>
  </si>
  <si>
    <t>082 411 6526</t>
  </si>
  <si>
    <t>profwoc@me.com</t>
  </si>
  <si>
    <t>Andre</t>
  </si>
  <si>
    <t>van Rooyen</t>
  </si>
  <si>
    <t>703 Ilona Str, Reitvlei View Country Estate, Pretoria East</t>
  </si>
  <si>
    <t>760908 5116 086</t>
  </si>
  <si>
    <t>083 283 1208</t>
  </si>
  <si>
    <t>avanrooyen@gmail.com</t>
  </si>
  <si>
    <t>Andre Johann Pieter</t>
  </si>
  <si>
    <t>Mouton</t>
  </si>
  <si>
    <t>AJP</t>
  </si>
  <si>
    <t>774 Florauna Ave, Floauna, 0182</t>
  </si>
  <si>
    <t>540909 5061 089</t>
  </si>
  <si>
    <t>083 271 3790</t>
  </si>
  <si>
    <t>ajpmouton@gmail.com</t>
  </si>
  <si>
    <t>3</t>
  </si>
  <si>
    <t>Andrea</t>
  </si>
  <si>
    <t>Stevenson</t>
  </si>
  <si>
    <t>24 Summer Breese Estate, White River, Mpumalanga</t>
  </si>
  <si>
    <t>670430 0002 087</t>
  </si>
  <si>
    <t>082 785 1092</t>
  </si>
  <si>
    <t>irving.andrea@vodamail.co.za</t>
  </si>
  <si>
    <t>Bruce Alan John</t>
  </si>
  <si>
    <t>Foreman</t>
  </si>
  <si>
    <t>BAJ</t>
  </si>
  <si>
    <t>17 Milner Road, Bryanbrink, Randburg, 2194</t>
  </si>
  <si>
    <t>700910 5050 086</t>
  </si>
  <si>
    <t>072 149 4512</t>
  </si>
  <si>
    <t>bruce@timbukone.com</t>
  </si>
  <si>
    <t>Byron</t>
  </si>
  <si>
    <t>van Heerden</t>
  </si>
  <si>
    <t>B</t>
  </si>
  <si>
    <t>42 Falcons Nest, 418 Kelly Ave, Bromhof, Randburg</t>
  </si>
  <si>
    <t>900307 5184 080</t>
  </si>
  <si>
    <t>byronvanheerden@gmail.com</t>
  </si>
  <si>
    <t>Carel Riaan</t>
  </si>
  <si>
    <t>Venter</t>
  </si>
  <si>
    <t>CR</t>
  </si>
  <si>
    <t>267 Steenbras Str, Sinoville</t>
  </si>
  <si>
    <t>690821 5293 083</t>
  </si>
  <si>
    <t>078 804 4088</t>
  </si>
  <si>
    <t>Carel@crvconsulting.co.za</t>
  </si>
  <si>
    <t>Carl</t>
  </si>
  <si>
    <t>C</t>
  </si>
  <si>
    <t>Maré</t>
  </si>
  <si>
    <t>Carl Johann</t>
  </si>
  <si>
    <t>Brandt</t>
  </si>
  <si>
    <t>CJ</t>
  </si>
  <si>
    <t>35 Phaldrope Str, Rooihuiskraal, Centurion</t>
  </si>
  <si>
    <t>700127 5039 080</t>
  </si>
  <si>
    <t>083 677 0092</t>
  </si>
  <si>
    <t>carlbrandt@assenmacher.co.za</t>
  </si>
  <si>
    <t>Chris</t>
  </si>
  <si>
    <t>Ridout</t>
  </si>
  <si>
    <t>286 25th Ave, Villeria, Pretoria, 0186</t>
  </si>
  <si>
    <t>801204 5115 083</t>
  </si>
  <si>
    <t>082 805 5799</t>
  </si>
  <si>
    <t>aluprojects@vodamail.co.za</t>
  </si>
  <si>
    <t>Christoff Mechiel</t>
  </si>
  <si>
    <t>CM</t>
  </si>
  <si>
    <t>14 Thornhill Estate, Midan Ave, Olympia</t>
  </si>
  <si>
    <t>770203 5028 087</t>
  </si>
  <si>
    <t>082 706 7143</t>
  </si>
  <si>
    <t>chris.m.brandt@gmail.com</t>
  </si>
  <si>
    <t>2</t>
  </si>
  <si>
    <t>Christopher Brent</t>
  </si>
  <si>
    <t>Gradwell</t>
  </si>
  <si>
    <t>CB</t>
  </si>
  <si>
    <t>21 Alkalien Ave, Zwartkops x8, Centurion</t>
  </si>
  <si>
    <t>550918 5121 089</t>
  </si>
  <si>
    <t>082 887 2693</t>
  </si>
  <si>
    <t>brentgradwell@gmail.com</t>
  </si>
  <si>
    <t>Christopher Mark</t>
  </si>
  <si>
    <t>Shadwell</t>
  </si>
  <si>
    <t>313 Morningside Village Estate, Morningside, 2196</t>
  </si>
  <si>
    <t>880106 5118 088</t>
  </si>
  <si>
    <t>079 453 9528</t>
  </si>
  <si>
    <t>shadwellchris@gmail.com</t>
  </si>
  <si>
    <t>Colin</t>
  </si>
  <si>
    <t>Bowring</t>
  </si>
  <si>
    <t>32 Homestead Villas, Cambridge Rd, Farrarmere, Benoni, 1500</t>
  </si>
  <si>
    <t>610411 5092 086</t>
  </si>
  <si>
    <t>072 462 1606</t>
  </si>
  <si>
    <t>colinb123c@gmail.com</t>
  </si>
  <si>
    <t>Conrad Ernest</t>
  </si>
  <si>
    <t>CE</t>
  </si>
  <si>
    <t>89 Fever Tree Str, Olympus Country Estate, Ajax Str, Boardwalk X3</t>
  </si>
  <si>
    <t>730330 5029 085</t>
  </si>
  <si>
    <t>082 499 8723</t>
  </si>
  <si>
    <t>conrad@vorsterbrandt.co.za</t>
  </si>
  <si>
    <t>Corné</t>
  </si>
  <si>
    <t>Cornelis Herman</t>
  </si>
  <si>
    <t>van Driel</t>
  </si>
  <si>
    <t>CH</t>
  </si>
  <si>
    <t>18 Tonquani Estate, 1 Hiskett Ave, Magaliessig, 2191</t>
  </si>
  <si>
    <t>860219 5052 084</t>
  </si>
  <si>
    <t>083 998 1969</t>
  </si>
  <si>
    <t>corne@vandrielmedia.com</t>
  </si>
  <si>
    <t>Craig John</t>
  </si>
  <si>
    <t>Franck</t>
  </si>
  <si>
    <t>61 Mulberry Ave, Allen Grove, Kempton Park,  1619</t>
  </si>
  <si>
    <t>720826 5051 088</t>
  </si>
  <si>
    <t>082 946 6684</t>
  </si>
  <si>
    <t>craig.franck@live.com</t>
  </si>
  <si>
    <t>Neil</t>
  </si>
  <si>
    <t>Daniel Lodewyk</t>
  </si>
  <si>
    <t>Smit</t>
  </si>
  <si>
    <t>DL</t>
  </si>
  <si>
    <t>49 Ballybunion Ave, Silverlakes</t>
  </si>
  <si>
    <t>841001 5316 089</t>
  </si>
  <si>
    <t>083 654 7113</t>
  </si>
  <si>
    <t>neilsmit@ymail.com</t>
  </si>
  <si>
    <t>David</t>
  </si>
  <si>
    <t>Erwee</t>
  </si>
  <si>
    <t>D</t>
  </si>
  <si>
    <t>1525 Miradelle, 170 Bellairs Drive, North Riding, Randburg, 2169</t>
  </si>
  <si>
    <t>780922 5289 088</t>
  </si>
  <si>
    <t>083 557 3269</t>
  </si>
  <si>
    <t>daviderwee@gmail.com</t>
  </si>
  <si>
    <t>202009-161</t>
  </si>
  <si>
    <t>Mitch</t>
  </si>
  <si>
    <t>Delville Wood</t>
  </si>
  <si>
    <t>McAllister</t>
  </si>
  <si>
    <t>DW</t>
  </si>
  <si>
    <t>10 Giraffe Street, Nelspruit, 1200, Mpumalanga</t>
  </si>
  <si>
    <t>650706 5179 085</t>
  </si>
  <si>
    <t>083 456 9119</t>
  </si>
  <si>
    <t>Mitchm@ppetech.co.za</t>
  </si>
  <si>
    <t>Deon</t>
  </si>
  <si>
    <t>Labuschagne</t>
  </si>
  <si>
    <t>231 Pretorius Ave, Lyttelton,  0157</t>
  </si>
  <si>
    <t>540625 5030 086</t>
  </si>
  <si>
    <t>082 9000 392</t>
  </si>
  <si>
    <t>deon@aerosud.co.za</t>
  </si>
  <si>
    <t>Storm</t>
  </si>
  <si>
    <t>31 Marais Street, Bailey's Muckleneuk</t>
  </si>
  <si>
    <t>560211 5003 087</t>
  </si>
  <si>
    <t>083 310 8844</t>
  </si>
  <si>
    <t>deonstorm@mweb.co.za</t>
  </si>
  <si>
    <t>Dion Rowlands</t>
  </si>
  <si>
    <t>Stead</t>
  </si>
  <si>
    <t>DR</t>
  </si>
  <si>
    <t>22 Breyten St, Wierda Park, Ext. 2, Centurion</t>
  </si>
  <si>
    <t>710112 5051 085</t>
  </si>
  <si>
    <t>083 452 3117</t>
  </si>
  <si>
    <t>dionstead@gmail.com</t>
  </si>
  <si>
    <t>DJ</t>
  </si>
  <si>
    <t>Smith</t>
  </si>
  <si>
    <t>9 Bromvoel St, Rooihuiskraal</t>
  </si>
  <si>
    <t>641011 5006 087</t>
  </si>
  <si>
    <t>083 291 1906</t>
  </si>
  <si>
    <t>fedjsmith@hotmail.com</t>
  </si>
  <si>
    <t>Doané</t>
  </si>
  <si>
    <t>Vermooten</t>
  </si>
  <si>
    <t>536 21st Ave, Villieria, 0186</t>
  </si>
  <si>
    <t>821020 5003 087</t>
  </si>
  <si>
    <t>082 441 1456</t>
  </si>
  <si>
    <t>dv.dnajewellery@gmail.com</t>
  </si>
  <si>
    <t>Durandt Hendrik</t>
  </si>
  <si>
    <t>DH</t>
  </si>
  <si>
    <t>010714 5049 089</t>
  </si>
  <si>
    <t>060 555 4913</t>
  </si>
  <si>
    <t>durandt762@gmail.com</t>
  </si>
  <si>
    <t>Kiko</t>
  </si>
  <si>
    <t>Enrico</t>
  </si>
  <si>
    <t>Cupido</t>
  </si>
  <si>
    <t>E</t>
  </si>
  <si>
    <t>57 Trent Street,  Clear Water Estate,  Elarduspark</t>
  </si>
  <si>
    <t>490415 5029 183</t>
  </si>
  <si>
    <t>067 029 7803</t>
  </si>
  <si>
    <t>kikocupido@gmail.com</t>
  </si>
  <si>
    <t>Enrico Giovanni</t>
  </si>
  <si>
    <t>Galetti</t>
  </si>
  <si>
    <t>EG</t>
  </si>
  <si>
    <t>682 22nd Ave, Rietfontein, Pretoria</t>
  </si>
  <si>
    <t>821112 5203 088</t>
  </si>
  <si>
    <t>082 553 2957</t>
  </si>
  <si>
    <t>enricoggaletti@gmail.com</t>
  </si>
  <si>
    <t>Eurika Susara</t>
  </si>
  <si>
    <t>Du Plooy</t>
  </si>
  <si>
    <t>5 Tansy Str, Moreleta Park, Pretoria</t>
  </si>
  <si>
    <t>580328 0135 080</t>
  </si>
  <si>
    <t>082 474 1929</t>
  </si>
  <si>
    <t xml:space="preserve">eurikad@dlsys.co.za </t>
  </si>
  <si>
    <t>Francois Waldeck</t>
  </si>
  <si>
    <t>Fouche</t>
  </si>
  <si>
    <t>FW</t>
  </si>
  <si>
    <t>91 Karen Ave, Doringkloof, Centurion, 0157</t>
  </si>
  <si>
    <t>690706 5006 082</t>
  </si>
  <si>
    <t>082 455 1549</t>
  </si>
  <si>
    <t>fwfouche@gmail.com</t>
  </si>
  <si>
    <t>John</t>
  </si>
  <si>
    <t>Frederick John</t>
  </si>
  <si>
    <t>Turnbull</t>
  </si>
  <si>
    <t>FJ</t>
  </si>
  <si>
    <t>14 Hoogenhout Crescent, Lonehill</t>
  </si>
  <si>
    <t>641105 5154 085</t>
  </si>
  <si>
    <t>083 305 4617</t>
  </si>
  <si>
    <t>johnt@tbfs.co.za</t>
  </si>
  <si>
    <t>FC</t>
  </si>
  <si>
    <t>Frederik Christoffel</t>
  </si>
  <si>
    <t>Truter</t>
  </si>
  <si>
    <t>7 Noupoort Ave, Wierda Park II, Centurion</t>
  </si>
  <si>
    <t>010419 5197 082</t>
  </si>
  <si>
    <t>082 336 8371</t>
  </si>
  <si>
    <t>FrikCTruter@gmail.com</t>
  </si>
  <si>
    <t>Frik</t>
  </si>
  <si>
    <t>630510 5022 088</t>
  </si>
  <si>
    <t xml:space="preserve">frikkiet@mweb.co.za </t>
  </si>
  <si>
    <t>Gaz</t>
  </si>
  <si>
    <t>Garrett-John</t>
  </si>
  <si>
    <t>Evans</t>
  </si>
  <si>
    <t>G-J</t>
  </si>
  <si>
    <t>26 Spencer Ave, Senderwood, Bedfordview, 2007</t>
  </si>
  <si>
    <t>920126 5038 088</t>
  </si>
  <si>
    <t>082 858 2585</t>
  </si>
  <si>
    <t>garrett.evans.g@gmail.com</t>
  </si>
  <si>
    <t>Gary Athol</t>
  </si>
  <si>
    <t>Hagemann</t>
  </si>
  <si>
    <t>GA</t>
  </si>
  <si>
    <t>24 Sanford Crest, 167 Bellairs Drive, North Riding</t>
  </si>
  <si>
    <t>690829 5255 085</t>
  </si>
  <si>
    <t>083 602 5675</t>
  </si>
  <si>
    <t>gary@axiom.co.za</t>
  </si>
  <si>
    <t>Gary Mark</t>
  </si>
  <si>
    <t>Buchler</t>
  </si>
  <si>
    <t>GM</t>
  </si>
  <si>
    <t>2 Marmer Str, Farrarmere, Benoni, 1501</t>
  </si>
  <si>
    <t>670714 5118 083</t>
  </si>
  <si>
    <t>072 263 2639</t>
  </si>
  <si>
    <t>gary.buchler@gmail.com</t>
  </si>
  <si>
    <t>GE</t>
  </si>
  <si>
    <t>Coetzee</t>
  </si>
  <si>
    <t>Gert Hendrik</t>
  </si>
  <si>
    <t>GH</t>
  </si>
  <si>
    <t>Putter</t>
  </si>
  <si>
    <t>936 Ferdinand Str, Daspoort Estate, Pretoria, 0030</t>
  </si>
  <si>
    <t>351108 5007 089</t>
  </si>
  <si>
    <t>082 805 5742</t>
  </si>
  <si>
    <t>puttergert@gmail.com</t>
  </si>
  <si>
    <t>Glenn Edward</t>
  </si>
  <si>
    <t>de Villiers</t>
  </si>
  <si>
    <t>11 Dell Place, Sacharia Str, The Reeds, Centurion</t>
  </si>
  <si>
    <t>761201 5032 084</t>
  </si>
  <si>
    <t>083 414 3700</t>
  </si>
  <si>
    <t>glenndevilliers@gmail.com</t>
  </si>
  <si>
    <t>202009-160</t>
  </si>
  <si>
    <t>G</t>
  </si>
  <si>
    <t>Greg</t>
  </si>
  <si>
    <t>Gregory Andrew</t>
  </si>
  <si>
    <t>Salzwedel</t>
  </si>
  <si>
    <t>43 Village Drive, Village View Estate, Albert Street, Irene, X5</t>
  </si>
  <si>
    <t>680211 5023 080</t>
  </si>
  <si>
    <t>083 253 6557</t>
  </si>
  <si>
    <t>salzwedelgreg@gmail.com</t>
  </si>
  <si>
    <t>GC</t>
  </si>
  <si>
    <t>Hannele Meliske</t>
  </si>
  <si>
    <t>HM</t>
  </si>
  <si>
    <t>811012 0176 085</t>
  </si>
  <si>
    <t>084 900 2556</t>
  </si>
  <si>
    <t>hanneledevilliers@gmail.com</t>
  </si>
  <si>
    <t>H</t>
  </si>
  <si>
    <t>Hein</t>
  </si>
  <si>
    <t>Heinrich Gothfried</t>
  </si>
  <si>
    <t>Kruger</t>
  </si>
  <si>
    <t>HG</t>
  </si>
  <si>
    <t>15 Kurkhout Str, Van Riebeeck Park, Kempton Park</t>
  </si>
  <si>
    <t>5505255107 081</t>
  </si>
  <si>
    <t>083 460 6007</t>
  </si>
  <si>
    <t>heink@lantic.net</t>
  </si>
  <si>
    <t>Hendrik</t>
  </si>
  <si>
    <t>57 Lara Str, Grootfontein, CE, Pretoria</t>
  </si>
  <si>
    <t>730106 5106 085</t>
  </si>
  <si>
    <t>082 578 5025</t>
  </si>
  <si>
    <t>hvanrooyen@gmail.com</t>
  </si>
  <si>
    <t>Hennie</t>
  </si>
  <si>
    <t>Hendrik Johannes</t>
  </si>
  <si>
    <t>Joubert</t>
  </si>
  <si>
    <t>HJ</t>
  </si>
  <si>
    <t>14 Blair Str, The Reeds, Centurion, 0157</t>
  </si>
  <si>
    <t>720731 5081 087</t>
  </si>
  <si>
    <t>083 212 2581</t>
  </si>
  <si>
    <t>hennie.joubert@gmail.com</t>
  </si>
  <si>
    <t>Henno</t>
  </si>
  <si>
    <t>Terblanche</t>
  </si>
  <si>
    <t>14 Birmingham Str, Highveld, Centurion, 0140</t>
  </si>
  <si>
    <t>761007 5030 089</t>
  </si>
  <si>
    <t>082 562 3821</t>
  </si>
  <si>
    <t>henno@htaudit.com</t>
  </si>
  <si>
    <t>Mannetjie</t>
  </si>
  <si>
    <t>Henri Coenraad</t>
  </si>
  <si>
    <t>Larkins</t>
  </si>
  <si>
    <t>HC</t>
  </si>
  <si>
    <t>46 Bennie Jacobs Ave, Norkempark, Kempton Park, 1618</t>
  </si>
  <si>
    <t>510402 5057 089</t>
  </si>
  <si>
    <t>082 700 5190</t>
  </si>
  <si>
    <t>larkinshenri@gmail.com</t>
  </si>
  <si>
    <t>Ian David</t>
  </si>
  <si>
    <t>McLaren</t>
  </si>
  <si>
    <t>ID</t>
  </si>
  <si>
    <t>230 Frederick Drive, Northcliff</t>
  </si>
  <si>
    <t>560824 5005 082</t>
  </si>
  <si>
    <t>082 785 9464</t>
  </si>
  <si>
    <t>ian@mclarens.co.za</t>
  </si>
  <si>
    <t>Irving Robert</t>
  </si>
  <si>
    <t>IR</t>
  </si>
  <si>
    <t>531005 5046 088</t>
  </si>
  <si>
    <t>Ivor</t>
  </si>
  <si>
    <t>Marais</t>
  </si>
  <si>
    <t>I</t>
  </si>
  <si>
    <t>26 Tamarisk, Fountain Rd, Beverley</t>
  </si>
  <si>
    <t>660625 5047 084</t>
  </si>
  <si>
    <t>084 200 2230</t>
  </si>
  <si>
    <t>ivor@keyconcepts.co.za</t>
  </si>
  <si>
    <t>JJ</t>
  </si>
  <si>
    <t>Reynders</t>
  </si>
  <si>
    <t>JP</t>
  </si>
  <si>
    <t>Jacques</t>
  </si>
  <si>
    <t>Swanepoel</t>
  </si>
  <si>
    <t>J</t>
  </si>
  <si>
    <t>Unit 50, Via Positano, Mount Fletcher Rd, Paulshof</t>
  </si>
  <si>
    <t>930612 5047 086</t>
  </si>
  <si>
    <t>083 287 2997</t>
  </si>
  <si>
    <t>js@9876.co.za</t>
  </si>
  <si>
    <t>Jannie</t>
  </si>
  <si>
    <t>Conradie</t>
  </si>
  <si>
    <t>Plot 202, Kronkel Rd, Pomona</t>
  </si>
  <si>
    <t>490607 5001 085</t>
  </si>
  <si>
    <t>083 406 9994</t>
  </si>
  <si>
    <t>jaysee@global.co.za</t>
  </si>
  <si>
    <t>Jeann</t>
  </si>
  <si>
    <t>28A Dolomite Ave, Zwartkop, Centurion</t>
  </si>
  <si>
    <t>830524 5036 087</t>
  </si>
  <si>
    <t>072 370 3885</t>
  </si>
  <si>
    <t>jeannvanrooyen@live.co.za</t>
  </si>
  <si>
    <t>Jess</t>
  </si>
  <si>
    <t>Jessica</t>
  </si>
  <si>
    <t>820325 0112 085</t>
  </si>
  <si>
    <t>076 484 8720</t>
  </si>
  <si>
    <t>j.bosch94@yahoo.com</t>
  </si>
  <si>
    <t>Johannes Francois</t>
  </si>
  <si>
    <t>Wheeler</t>
  </si>
  <si>
    <t>JF</t>
  </si>
  <si>
    <t>22 Dirk Viljoen Str, Hennopspark, 0157</t>
  </si>
  <si>
    <t>780916 5107 084</t>
  </si>
  <si>
    <t>082 829 7002</t>
  </si>
  <si>
    <t>johan@tcqpm.co.za</t>
  </si>
  <si>
    <t>Johannes Petrus</t>
  </si>
  <si>
    <t>Geldenhuys</t>
  </si>
  <si>
    <t>296 Clearwater FlyFishing Estate, Rietvalleirand Ext 33, Pretoria</t>
  </si>
  <si>
    <t>761224 5030 080</t>
  </si>
  <si>
    <t>082 457 4889</t>
  </si>
  <si>
    <t>jgeldenhuys@gmail.com</t>
  </si>
  <si>
    <t>Johan</t>
  </si>
  <si>
    <t>Johannes Stefanus</t>
  </si>
  <si>
    <t>Kemp</t>
  </si>
  <si>
    <t>JS</t>
  </si>
  <si>
    <t>258 Buffalo Rd, Hennopspark x 5, Centurion, 0157</t>
  </si>
  <si>
    <t>561224 5022 089</t>
  </si>
  <si>
    <t>082 802 0785</t>
  </si>
  <si>
    <t>kempj@mweb.co.za</t>
  </si>
  <si>
    <t>JM</t>
  </si>
  <si>
    <t>Joseph John</t>
  </si>
  <si>
    <t>Kriel</t>
  </si>
  <si>
    <t>Plot 105, Bashewa AH, Pretoria</t>
  </si>
  <si>
    <t>621218 5157 083</t>
  </si>
  <si>
    <t>083 288 1742</t>
  </si>
  <si>
    <t>jjkriel@mweb.co.za</t>
  </si>
  <si>
    <t>Justin Bernard</t>
  </si>
  <si>
    <t>Bohler</t>
  </si>
  <si>
    <t>JB</t>
  </si>
  <si>
    <t>279 Vorster Ave, Glenvista, JHB</t>
  </si>
  <si>
    <t>801106 5061 086</t>
  </si>
  <si>
    <t>083 955 0126</t>
  </si>
  <si>
    <t>justin.bohler@sithabile.co.za</t>
  </si>
  <si>
    <t>Kathleen Beresford</t>
  </si>
  <si>
    <t>Carter</t>
  </si>
  <si>
    <t>KB</t>
  </si>
  <si>
    <t>699 Witdoring Ave, Moreleta Park, Pretoria</t>
  </si>
  <si>
    <t>850322 0019 082</t>
  </si>
  <si>
    <t>072 784 9407</t>
  </si>
  <si>
    <t>katbercar@gmail.com</t>
  </si>
  <si>
    <t>Kirsty Ann</t>
  </si>
  <si>
    <t>KA</t>
  </si>
  <si>
    <t>820310 0318 080</t>
  </si>
  <si>
    <t>082 453 7575</t>
  </si>
  <si>
    <t>kirsty@rotorvane.co.za</t>
  </si>
  <si>
    <t>Laurence Talbot</t>
  </si>
  <si>
    <t>Rowland</t>
  </si>
  <si>
    <t>LT</t>
  </si>
  <si>
    <t>501 Grysbok Str, Waterkloof Ridge, Pretoria, 1081</t>
  </si>
  <si>
    <t>720402 5086 084</t>
  </si>
  <si>
    <t>074 585 3636</t>
  </si>
  <si>
    <t>LRowland@eject.co.za</t>
  </si>
  <si>
    <t>Leanne</t>
  </si>
  <si>
    <t>Naude</t>
  </si>
  <si>
    <t>L</t>
  </si>
  <si>
    <t>28C Andries Street</t>
  </si>
  <si>
    <t>830929 0079 083</t>
  </si>
  <si>
    <t>062 245 1091</t>
  </si>
  <si>
    <t>leanne.naude1@gmail.com</t>
  </si>
  <si>
    <t>Martin</t>
  </si>
  <si>
    <t>Lukas Marthinus</t>
  </si>
  <si>
    <t>Janse van Rensburg</t>
  </si>
  <si>
    <t>LM</t>
  </si>
  <si>
    <t>Plot 101, House No. 4, Hartbeespoort</t>
  </si>
  <si>
    <t>940731 5123 081</t>
  </si>
  <si>
    <t>072 711 0731</t>
  </si>
  <si>
    <t>martin26lukas@gmail.com</t>
  </si>
  <si>
    <t>Marinus Anton</t>
  </si>
  <si>
    <t>Hefer</t>
  </si>
  <si>
    <t>MA</t>
  </si>
  <si>
    <t>3 Megan St, Eldo Park, Centurion</t>
  </si>
  <si>
    <t>580317 5021 080</t>
  </si>
  <si>
    <t>083 442 1203</t>
  </si>
  <si>
    <t>heferm@icon.co.za</t>
  </si>
  <si>
    <t>Mark Theo</t>
  </si>
  <si>
    <t>Schuurmans</t>
  </si>
  <si>
    <t>MT</t>
  </si>
  <si>
    <t>3 Lozenge Place, Jukskei Park, Randburg</t>
  </si>
  <si>
    <t>710104 5057 089</t>
  </si>
  <si>
    <t>082 569 2439</t>
  </si>
  <si>
    <t>mark@targettruck.co.za</t>
  </si>
  <si>
    <t>M</t>
  </si>
  <si>
    <t>Mervyn-John</t>
  </si>
  <si>
    <t>MJ</t>
  </si>
  <si>
    <t>581112 5133 081</t>
  </si>
  <si>
    <t>082 777 7502</t>
  </si>
  <si>
    <t>mervyne@vodamail.co.za</t>
  </si>
  <si>
    <t>Mosh</t>
  </si>
  <si>
    <t>Mosheen</t>
  </si>
  <si>
    <t>Daya</t>
  </si>
  <si>
    <t>53 Sunnyside Ave, Lakefield, Benoni</t>
  </si>
  <si>
    <t>790117 5147 083</t>
  </si>
  <si>
    <t>082 086 5151</t>
  </si>
  <si>
    <t>moshdaya@gmail.com</t>
  </si>
  <si>
    <t>Neal Monisen</t>
  </si>
  <si>
    <t>Sokay</t>
  </si>
  <si>
    <t>NM</t>
  </si>
  <si>
    <t>5C Nola Lane, Buccleuch</t>
  </si>
  <si>
    <t>720725 5077 087</t>
  </si>
  <si>
    <t>082 447 6017</t>
  </si>
  <si>
    <t xml:space="preserve">nsokay@fnb.co.za </t>
  </si>
  <si>
    <t>Nicky</t>
  </si>
  <si>
    <t>Nikolaus Phillip Karl</t>
  </si>
  <si>
    <t>Bernhard</t>
  </si>
  <si>
    <t>NPK</t>
  </si>
  <si>
    <t>13 Khyber Fountains,Khyber Rock</t>
  </si>
  <si>
    <t>811210 5190 081</t>
  </si>
  <si>
    <t>082 775 5769</t>
  </si>
  <si>
    <t>info@9876.co.za</t>
  </si>
  <si>
    <t>Ockert Tobias</t>
  </si>
  <si>
    <t>Kanis</t>
  </si>
  <si>
    <t>OT</t>
  </si>
  <si>
    <t>23 Forrest Crescent, Pecanwood Estate, Broederstroom, 0240</t>
  </si>
  <si>
    <t>630203 5104 086</t>
  </si>
  <si>
    <t>082 416 4752</t>
  </si>
  <si>
    <t>ockert.kanis@gmail.com</t>
  </si>
  <si>
    <t>Paul Herman</t>
  </si>
  <si>
    <t>Leuschner</t>
  </si>
  <si>
    <t>PH</t>
  </si>
  <si>
    <t>5 Wild Olive, Southdowns, Irene</t>
  </si>
  <si>
    <t>721226 5189 088</t>
  </si>
  <si>
    <t>082 853 4484</t>
  </si>
  <si>
    <t>phleuschner@mweb.co.za</t>
  </si>
  <si>
    <t>Pierre Dewald</t>
  </si>
  <si>
    <t>Wrogemann</t>
  </si>
  <si>
    <t>PD</t>
  </si>
  <si>
    <t>36 Reddersburg St, Wierda Park x2, Centurion</t>
  </si>
  <si>
    <t>691027 5045 080</t>
  </si>
  <si>
    <t>082 851 6629</t>
  </si>
  <si>
    <t>pierre.wrogemann@gmail.com</t>
  </si>
  <si>
    <t>Pieter Jacobus</t>
  </si>
  <si>
    <t>PJ</t>
  </si>
  <si>
    <t>32 High Str, Pretoria</t>
  </si>
  <si>
    <t>810429 5002 085</t>
  </si>
  <si>
    <t>082 443 5839</t>
  </si>
  <si>
    <t>conradiep@vodamail.co.za</t>
  </si>
  <si>
    <t>Renier Jansen</t>
  </si>
  <si>
    <t>RJ</t>
  </si>
  <si>
    <t>Plot 101, Bashewa, Garsfontein Ext M30, Pretoria East</t>
  </si>
  <si>
    <t>781023 5157 083</t>
  </si>
  <si>
    <t>072 349 5268</t>
  </si>
  <si>
    <t>Rjr.reynders@yahoo.co.za</t>
  </si>
  <si>
    <t>Robyn Angela</t>
  </si>
  <si>
    <t>RA</t>
  </si>
  <si>
    <t>641020 0111 081</t>
  </si>
  <si>
    <t>082 579 6803</t>
  </si>
  <si>
    <t>robyne@iburst.co.za</t>
  </si>
  <si>
    <t>Rodney Ralph</t>
  </si>
  <si>
    <t>Mills</t>
  </si>
  <si>
    <t>RR</t>
  </si>
  <si>
    <t>156 Libertas Str, Noordheuwel Ext 4, Krugersdorp</t>
  </si>
  <si>
    <t>431206 5008 083</t>
  </si>
  <si>
    <t>082 879 9540</t>
  </si>
  <si>
    <t>NO EMAIL ADDRESS</t>
  </si>
  <si>
    <t>Roelof</t>
  </si>
  <si>
    <t>Liebenberg</t>
  </si>
  <si>
    <t>R</t>
  </si>
  <si>
    <t>643 Kalsiet Rd, Elarduspark, Pretoria, 0181</t>
  </si>
  <si>
    <t>670226 5045 083</t>
  </si>
  <si>
    <t>081 352 0036</t>
  </si>
  <si>
    <t>liebenr@telkomsa.net</t>
  </si>
  <si>
    <t>Ruben</t>
  </si>
  <si>
    <t>14 Blair Str, The Reeds, Centurion, 0157,</t>
  </si>
  <si>
    <t>061024 5673 088</t>
  </si>
  <si>
    <t>073 206 1459</t>
  </si>
  <si>
    <t>rubenjoubert2410@gmail.com</t>
  </si>
  <si>
    <t>Rudolph Teodor</t>
  </si>
  <si>
    <t>Buhrmann</t>
  </si>
  <si>
    <t>RT</t>
  </si>
  <si>
    <t>Sebella</t>
  </si>
  <si>
    <t>O'Donovan</t>
  </si>
  <si>
    <t>S</t>
  </si>
  <si>
    <t>17 Calderwood Drive, Aston Manor, Kempton Park,1619</t>
  </si>
  <si>
    <t>540728 0084 080</t>
  </si>
  <si>
    <t>071 194 8003</t>
  </si>
  <si>
    <t>sebellaod@gmail.com</t>
  </si>
  <si>
    <t>Simon Adriaan</t>
  </si>
  <si>
    <t>SA</t>
  </si>
  <si>
    <t>540, 21 st Ave, Villieria, 0186</t>
  </si>
  <si>
    <t>520101 5008 088</t>
  </si>
  <si>
    <t>082 950 8696</t>
  </si>
  <si>
    <t>savermooten@telkomsa.net</t>
  </si>
  <si>
    <t>Faan</t>
  </si>
  <si>
    <t>Stefanus Christiaan</t>
  </si>
  <si>
    <t>Bosch</t>
  </si>
  <si>
    <t>SC</t>
  </si>
  <si>
    <t>701 Paarl Str, Wingatepark, 0153</t>
  </si>
  <si>
    <t>711129 5230 088</t>
  </si>
  <si>
    <t>079 509 3813</t>
  </si>
  <si>
    <t>faanbosch@gmail.com</t>
  </si>
  <si>
    <t>Ian</t>
  </si>
  <si>
    <t>Stephanus Christiaan</t>
  </si>
  <si>
    <t>Bester</t>
  </si>
  <si>
    <t>51 Rosemary Street, Boardwalk Manor, Faerie Glen, 0043</t>
  </si>
  <si>
    <t>670804 5143 080</t>
  </si>
  <si>
    <t>083 556 5768</t>
  </si>
  <si>
    <t>ian@geolock.co.za</t>
  </si>
  <si>
    <t>Susan</t>
  </si>
  <si>
    <t>Susanna Johanna</t>
  </si>
  <si>
    <t>SJ</t>
  </si>
  <si>
    <t>631128 0146 080</t>
  </si>
  <si>
    <t>082 821 2945</t>
  </si>
  <si>
    <t>susan.kriel@mweb.co.za</t>
  </si>
  <si>
    <t>Sylvia</t>
  </si>
  <si>
    <t>Van der Neut</t>
  </si>
  <si>
    <t>205 Meyer street, Wierdapark, 0157</t>
  </si>
  <si>
    <t>680208 0085 080</t>
  </si>
  <si>
    <t>082 374 5928</t>
  </si>
  <si>
    <t>sylvialo@absa.co.za</t>
  </si>
  <si>
    <t>Terrick Vincent</t>
  </si>
  <si>
    <t>TV</t>
  </si>
  <si>
    <t>143 3rd Rd, Chartwell</t>
  </si>
  <si>
    <t>780123 5144 080</t>
  </si>
  <si>
    <t>082 828 5053</t>
  </si>
  <si>
    <t>t@9876.co.za</t>
  </si>
  <si>
    <t>Theuns Fichardt</t>
  </si>
  <si>
    <t>Skea</t>
  </si>
  <si>
    <t>TF</t>
  </si>
  <si>
    <t>39 Wellington Rd, Irene, 0157</t>
  </si>
  <si>
    <t>721017 5207 081</t>
  </si>
  <si>
    <t>072 340 1360</t>
  </si>
  <si>
    <t>skeabox@gmail.com</t>
  </si>
  <si>
    <t>Wayne Erald</t>
  </si>
  <si>
    <t>Schmidt</t>
  </si>
  <si>
    <t>WE</t>
  </si>
  <si>
    <t>608 Goudsnip Str, Monument Park, 0181</t>
  </si>
  <si>
    <t>720915 5190 085</t>
  </si>
  <si>
    <t>083 417 7485</t>
  </si>
  <si>
    <t>wschmidt@mweb.co.za</t>
  </si>
  <si>
    <t>Jakes</t>
  </si>
  <si>
    <t>Wilhelm Jacobus</t>
  </si>
  <si>
    <t>WJ</t>
  </si>
  <si>
    <t>4 Protea Rd, Kempton Park</t>
  </si>
  <si>
    <t>690626 5142 085</t>
  </si>
  <si>
    <t>078 255 1989</t>
  </si>
  <si>
    <t>coetzeewj@yahoo.com</t>
  </si>
  <si>
    <t>Wynand Johannes</t>
  </si>
  <si>
    <t>Strydom</t>
  </si>
  <si>
    <t xml:space="preserve">20 Mount Seymour,  Midlands Estate, </t>
  </si>
  <si>
    <t>720624 5038 084</t>
  </si>
  <si>
    <t>082 853 4485</t>
  </si>
  <si>
    <t>wynand.strydom@vodamail.co.za</t>
  </si>
  <si>
    <t>Sasha-Lee</t>
  </si>
  <si>
    <t>Du Plessis</t>
  </si>
  <si>
    <t>SL</t>
  </si>
  <si>
    <t>920921 0193 080</t>
  </si>
  <si>
    <t>079 167 4892</t>
  </si>
  <si>
    <t>sashaleeduplessis@yahoo.com</t>
  </si>
  <si>
    <t>Costa</t>
  </si>
  <si>
    <t>Costantinos</t>
  </si>
  <si>
    <t>Seindis</t>
  </si>
  <si>
    <t>Unit 65 Le Gables, 49 Radcliffe Str, Sterrewag, Pretoria, 0181</t>
  </si>
  <si>
    <t>881007 5204 085</t>
  </si>
  <si>
    <t>076 307 7552</t>
  </si>
  <si>
    <t>cseindis@gmail.com</t>
  </si>
  <si>
    <t>SAPSA number</t>
  </si>
  <si>
    <t>SAPSA Number</t>
  </si>
  <si>
    <t>Tag</t>
  </si>
  <si>
    <t>On web</t>
  </si>
  <si>
    <t>Total DS Points Earned</t>
  </si>
  <si>
    <t>Club Points</t>
  </si>
  <si>
    <t>League Points Earned - Jan</t>
  </si>
  <si>
    <t>League Points Earned - Feb</t>
  </si>
  <si>
    <t>League Points Earned - March</t>
  </si>
  <si>
    <t>League Points Earned - April</t>
  </si>
  <si>
    <t>League Points Earned - May</t>
  </si>
  <si>
    <t>League Points Earned - June</t>
  </si>
  <si>
    <t>League Points Earned - July</t>
  </si>
  <si>
    <t>League Points Earned - Aug</t>
  </si>
  <si>
    <t>League Points Earned - Sept</t>
  </si>
  <si>
    <t>League Points Earned - Oct</t>
  </si>
  <si>
    <t>League Points Earned - Nov</t>
  </si>
  <si>
    <t>League Points Earned - Dec</t>
  </si>
  <si>
    <t>Std handgun</t>
  </si>
  <si>
    <t>Prod Optics Handgun</t>
  </si>
  <si>
    <t>Prod Handgun</t>
  </si>
  <si>
    <t>Open Handgun</t>
  </si>
  <si>
    <t>Classic handgun</t>
  </si>
  <si>
    <t>Pistol Caliber Carbine</t>
  </si>
  <si>
    <t>Semi Auto Rifle - Open</t>
  </si>
  <si>
    <t>Semi Auto Rifle - STD</t>
  </si>
  <si>
    <t>Mini Rifle - Std</t>
  </si>
  <si>
    <t>Mini Rifle - Open</t>
  </si>
  <si>
    <t>Open Shotgun</t>
  </si>
  <si>
    <t>Std Shotgun</t>
  </si>
  <si>
    <t>Std Manual Shotgun</t>
  </si>
  <si>
    <t>May</t>
  </si>
  <si>
    <t>Club Ranking</t>
  </si>
  <si>
    <t>Division</t>
  </si>
  <si>
    <t>Points Earned</t>
  </si>
  <si>
    <t>Resuls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</si>
  <si>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</si>
  <si>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</si>
  <si>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</si>
  <si>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</si>
  <si>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</si>
  <si>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</si>
  <si>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</si>
  <si>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</si>
  <si>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</si>
  <si>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</si>
  <si>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</si>
  <si>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Std</t>
  </si>
  <si>
    <t>PO</t>
  </si>
  <si>
    <t>Modified</t>
  </si>
  <si>
    <t>Manual Shotgun</t>
  </si>
  <si>
    <t>Mini Rifle -STD</t>
  </si>
  <si>
    <t>Mini Rifle Open</t>
  </si>
  <si>
    <t>Std Rifle</t>
  </si>
  <si>
    <t>Open Rifle</t>
  </si>
  <si>
    <t>PCC</t>
  </si>
  <si>
    <t>Classic</t>
  </si>
  <si>
    <t>OPEN</t>
  </si>
  <si>
    <t>Production</t>
  </si>
  <si>
    <t>Date of birth</t>
  </si>
  <si>
    <t>James Matthew</t>
  </si>
  <si>
    <t>040517 5145 086</t>
  </si>
  <si>
    <t>jameshagemann2004@gmail.com</t>
  </si>
  <si>
    <t>202009-162</t>
  </si>
  <si>
    <t>R113.00</t>
  </si>
  <si>
    <t xml:space="preserve">Charl </t>
  </si>
  <si>
    <t>Botha</t>
  </si>
  <si>
    <t>292 Furrow rd, Equestria, Pretoria</t>
  </si>
  <si>
    <t>931022 5187 081</t>
  </si>
  <si>
    <t>charlbotha15@gmail.com</t>
  </si>
  <si>
    <t>202009-163</t>
  </si>
  <si>
    <t>Werner</t>
  </si>
  <si>
    <t>Britz</t>
  </si>
  <si>
    <t>W</t>
  </si>
  <si>
    <t>293A Cotie Str, Wierdapark, Centurion, 0046</t>
  </si>
  <si>
    <t>800209 5020 085</t>
  </si>
  <si>
    <t>082 553 3061</t>
  </si>
  <si>
    <t>janab@aesseal.co.za</t>
  </si>
  <si>
    <t>SS</t>
  </si>
  <si>
    <t>Francois Robert</t>
  </si>
  <si>
    <t>Koekemoer</t>
  </si>
  <si>
    <t>FR</t>
  </si>
  <si>
    <t>Plot 91, Tambotie Str, Grootvlei, Pretoria</t>
  </si>
  <si>
    <t>801208 5031 083</t>
  </si>
  <si>
    <t>frkoekemoer@gmail.com</t>
  </si>
  <si>
    <t>Gavin Alexander</t>
  </si>
  <si>
    <t>Riley</t>
  </si>
  <si>
    <t>45 Nightingale Rd, Boksburg</t>
  </si>
  <si>
    <t>960726 5198 088</t>
  </si>
  <si>
    <t>gr@9876.co.za</t>
  </si>
  <si>
    <t>4 Villa Evett, 220 Jean Ave</t>
  </si>
  <si>
    <t>811005 5001 084</t>
  </si>
  <si>
    <t>johan1kemp@gmail.com</t>
  </si>
  <si>
    <t>6+</t>
  </si>
  <si>
    <t>Affiliation</t>
  </si>
  <si>
    <t>NGPSA</t>
  </si>
  <si>
    <t>EGPSA</t>
  </si>
  <si>
    <t>Peter</t>
  </si>
  <si>
    <t>Lazarides</t>
  </si>
  <si>
    <t>Andre Jacque</t>
  </si>
  <si>
    <t>Loubser</t>
  </si>
  <si>
    <t>P</t>
  </si>
  <si>
    <t>17 Royal Chalice, Mooikloof, Pretoria, 0081</t>
  </si>
  <si>
    <t>611209 5207 087</t>
  </si>
  <si>
    <t>53 Nicolson Syr, Baileys, Muckleneuk, Pretoria</t>
  </si>
  <si>
    <t>670616 5115 086</t>
  </si>
  <si>
    <t>Fatslaz@gmail.com</t>
  </si>
  <si>
    <t>R1 700.00</t>
  </si>
  <si>
    <t>23-03-2021</t>
  </si>
  <si>
    <t>andrel@nedbank.co.za</t>
  </si>
  <si>
    <t>Vektor-169</t>
  </si>
  <si>
    <t>R4 050.00</t>
  </si>
  <si>
    <t>Marthinus Jacobus</t>
  </si>
  <si>
    <t>Booysen</t>
  </si>
  <si>
    <t>66 Jancasper Str, Monument Park, 0181</t>
  </si>
  <si>
    <t>760531 5133 081</t>
  </si>
  <si>
    <t>15-03-2021</t>
  </si>
  <si>
    <t>Johan Gerard</t>
  </si>
  <si>
    <t>Bultman</t>
  </si>
  <si>
    <t>JG</t>
  </si>
  <si>
    <t>1204 Walter Ave, Waverley, Pretoria</t>
  </si>
  <si>
    <t>830112 5008 080</t>
  </si>
  <si>
    <t>083 450 3289</t>
  </si>
  <si>
    <t>johan.bultman@hotmail.co.za</t>
  </si>
  <si>
    <t>Vektor-176</t>
  </si>
  <si>
    <t>06-04-2021</t>
  </si>
  <si>
    <t>Yolandi Elaine</t>
  </si>
  <si>
    <t>YE</t>
  </si>
  <si>
    <t>680212 0055 085</t>
  </si>
  <si>
    <t>083 281 7352</t>
  </si>
  <si>
    <t>Yolandim@ppetech.co.za</t>
  </si>
  <si>
    <t>07-04-2021</t>
  </si>
  <si>
    <t>Gideon Coenraad</t>
  </si>
  <si>
    <t>Muller</t>
  </si>
  <si>
    <t>No. 8 Pondarose (Complex), 102 Reddersburg Str, Wierdapark, Centurion</t>
  </si>
  <si>
    <t>790607 5106 089</t>
  </si>
  <si>
    <t>gideonmul@gmail.com</t>
  </si>
  <si>
    <t>Vektor-175</t>
  </si>
  <si>
    <t xml:space="preserve">Leon </t>
  </si>
  <si>
    <t>Myburgh</t>
  </si>
  <si>
    <t>LC</t>
  </si>
  <si>
    <t>30 Hillview Ave, Newlands</t>
  </si>
  <si>
    <t>720106 5250 083</t>
  </si>
  <si>
    <t>Leonie Christina</t>
  </si>
  <si>
    <t>690928 0095 080</t>
  </si>
  <si>
    <t>082 877 6807</t>
  </si>
  <si>
    <t>leonmyburghm43@gmail.com</t>
  </si>
  <si>
    <t>Vektor-170</t>
  </si>
  <si>
    <t>082 656 0021</t>
  </si>
  <si>
    <t>leoniecmyburgh@gmail.com</t>
  </si>
  <si>
    <t>Pradesh</t>
  </si>
  <si>
    <t>Pillay</t>
  </si>
  <si>
    <t>Unit 7 Fish Eagle, Charles de Gaulle Crescent.</t>
  </si>
  <si>
    <t>740923 5200 082</t>
  </si>
  <si>
    <t>083 777 3313</t>
  </si>
  <si>
    <t>pradesh@mweb.co.za</t>
  </si>
  <si>
    <t>08-04-2021</t>
  </si>
  <si>
    <t>Ruark</t>
  </si>
  <si>
    <t>Unit 14 San Moise Complex, 164 President Brand Rd, Rynfield, Benoni</t>
  </si>
  <si>
    <t>820216 5071 089</t>
  </si>
  <si>
    <t>072 053 1470</t>
  </si>
  <si>
    <t>ruark.swanepoel@gmail.com</t>
  </si>
  <si>
    <t>Vektor-174</t>
  </si>
  <si>
    <t>van Greunen</t>
  </si>
  <si>
    <t>1 Bailey Str, Midstream</t>
  </si>
  <si>
    <t>780923 5097 083</t>
  </si>
  <si>
    <t>083 655 4496</t>
  </si>
  <si>
    <t>jvg@vga.co.za</t>
  </si>
  <si>
    <t>Vektor-173</t>
  </si>
  <si>
    <t>Ethan</t>
  </si>
  <si>
    <t>36 Phyllite Avenue, Zwartkop, Centurion</t>
  </si>
  <si>
    <t>080314 5378 086</t>
  </si>
  <si>
    <t>Pradeshpillay@gmail.com</t>
  </si>
  <si>
    <t>Danéel Jonne</t>
  </si>
  <si>
    <t>Van Eck</t>
  </si>
  <si>
    <t>Unit 30, Villa La Tong, 37 Mulbarton Rd, Sandton, 2191</t>
  </si>
  <si>
    <t>750917 5144 081</t>
  </si>
  <si>
    <t>082 579 1997</t>
  </si>
  <si>
    <t>daneel@pros.co.za</t>
  </si>
  <si>
    <t>K</t>
  </si>
  <si>
    <t>66 Cherry Creek, 21 Kirschner Rd, Brentwood Park, Benoni</t>
  </si>
  <si>
    <t>750820 5149 086</t>
  </si>
  <si>
    <t>Koseelan (Seelan)</t>
  </si>
  <si>
    <t>082 850 1552</t>
  </si>
  <si>
    <t>seelan.pillay2309@gmail.com</t>
  </si>
  <si>
    <t>Category</t>
  </si>
  <si>
    <t>Marius Frans</t>
  </si>
  <si>
    <t>van Biljon</t>
  </si>
  <si>
    <t>MF</t>
  </si>
  <si>
    <t>50 Magalies Rd, Mnandi</t>
  </si>
  <si>
    <t>710901 5245 089</t>
  </si>
  <si>
    <t>083 304 0940</t>
  </si>
  <si>
    <t>mfvbiljon@gmail.com</t>
  </si>
  <si>
    <t>Eben</t>
  </si>
  <si>
    <t>Grobbelaar</t>
  </si>
  <si>
    <t>32 Saint Olympus Estate, Neptune Way, Olympus</t>
  </si>
  <si>
    <t>800326 5145 082</t>
  </si>
  <si>
    <t>Vasco Adrian</t>
  </si>
  <si>
    <t>Barbolini</t>
  </si>
  <si>
    <t>VA</t>
  </si>
  <si>
    <t>6 Irene Woods Estate, Albert Rd, Irene, Centurion</t>
  </si>
  <si>
    <t>700811 5101 087</t>
  </si>
  <si>
    <t>eben.grobbelaar@gmail.com</t>
  </si>
  <si>
    <t>vbarbolini@gmail.com</t>
  </si>
  <si>
    <t>Sean Michael</t>
  </si>
  <si>
    <t>SM</t>
  </si>
  <si>
    <t>640820 5006 082</t>
  </si>
  <si>
    <t>580321 5063 084</t>
  </si>
  <si>
    <t>seano@digicore.co.za</t>
  </si>
  <si>
    <t>eelan</t>
  </si>
  <si>
    <t>w</t>
  </si>
  <si>
    <t>TBA</t>
  </si>
  <si>
    <t>John-Henry</t>
  </si>
  <si>
    <t>Wiegand</t>
  </si>
  <si>
    <t>JH</t>
  </si>
  <si>
    <t>43 Poplar Drive, Clubview, Centurion, 0157</t>
  </si>
  <si>
    <t>880905 5098 087</t>
  </si>
  <si>
    <t>082 720 9622</t>
  </si>
  <si>
    <t xml:space="preserve"> johnhenry.wiegand@gmail.com</t>
  </si>
  <si>
    <t>Kwimton Schalk</t>
  </si>
  <si>
    <t>van Jaarsveld</t>
  </si>
  <si>
    <t>KS</t>
  </si>
  <si>
    <t>830610 5173 085</t>
  </si>
  <si>
    <t>082 296 8748</t>
  </si>
  <si>
    <t>schalk@vanjaarsveld.com</t>
  </si>
  <si>
    <t xml:space="preserve">Schalk </t>
  </si>
  <si>
    <t>WS</t>
  </si>
  <si>
    <t>George Keith</t>
  </si>
  <si>
    <t>GK</t>
  </si>
  <si>
    <t>2B Twin Rivers Estate, Jan Smuts Ave, Irene, 0157</t>
  </si>
  <si>
    <t>710625 5026 088</t>
  </si>
  <si>
    <t>063 488 2757</t>
  </si>
  <si>
    <t>gkmarais@gmail.com</t>
  </si>
  <si>
    <t>Lorette</t>
  </si>
  <si>
    <t xml:space="preserve">Lorette Anna-Marie </t>
  </si>
  <si>
    <t xml:space="preserve">Janse van Rensburg </t>
  </si>
  <si>
    <t>LA</t>
  </si>
  <si>
    <t>611022 0125 083</t>
  </si>
  <si>
    <t>Louis Johannes</t>
  </si>
  <si>
    <t>Nel</t>
  </si>
  <si>
    <t>LJ</t>
  </si>
  <si>
    <t>Veronapark No. 31, 474 Klippan Str, Montana, 0182</t>
  </si>
  <si>
    <t>770907 5002 088</t>
  </si>
  <si>
    <t>083 440 4465</t>
  </si>
  <si>
    <t>ljntdn@gmail.com</t>
  </si>
  <si>
    <t>16-08-2021</t>
  </si>
  <si>
    <t>Lukas Wilhelm</t>
  </si>
  <si>
    <t>LW</t>
  </si>
  <si>
    <t>Eldoraigne Retirement Village, 458 Willem Botha Str, Eldoraigne</t>
  </si>
  <si>
    <t>461226 5050 086</t>
  </si>
  <si>
    <t>082 579 3395</t>
  </si>
  <si>
    <t>Lorette.Lukas@gmail.com</t>
  </si>
  <si>
    <t>Allessandro Raffaele</t>
  </si>
  <si>
    <t>AR</t>
  </si>
  <si>
    <t>9909035421083</t>
  </si>
  <si>
    <t>paschini.alessandro4@gmail.com</t>
  </si>
  <si>
    <t>S Jnr</t>
  </si>
  <si>
    <t>7111125208080</t>
  </si>
  <si>
    <t>083 440 9078</t>
  </si>
  <si>
    <t>teobuhrmann@gmail.com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</si>
</sst>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1C09]#,##0"/>
    <numFmt numFmtId="165" formatCode="[$-1C09]0.00"/>
    <numFmt numFmtId="166" formatCode="[$-1C09]0"/>
    <numFmt numFmtId="167" formatCode="&quot;R&quot;#,##0.00"/>
    <numFmt numFmtId="168" formatCode="yyyy/mm/dd"/>
  </numFmts>
  <fonts count="17" x14ac:knownFonts="1">
    <font>
      <sz val="11"/>
      <color theme="1"/>
      <name val="Calibri"/>
      <family val="2"/>
      <scheme val="minor"/>
    </font>
    <font>
      <sz val="10"/>
      <color rgb="FF000000"/>
      <name val="Helv"/>
    </font>
    <font>
      <b/>
      <sz val="10"/>
      <color rgb="FF000000"/>
      <name val="Calibri"/>
      <family val="2"/>
    </font>
    <font>
      <b/>
      <sz val="11"/>
      <color rgb="FFFEFEFE"/>
      <name val="Calibri"/>
      <family val="2"/>
    </font>
    <font>
      <sz val="10"/>
      <color rgb="FF000000"/>
      <name val="Calibri Bold"/>
    </font>
    <font>
      <sz val="10"/>
      <color indexed="8"/>
      <name val="Helv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Calibri"/>
      <family val="2"/>
    </font>
    <font>
      <u/>
      <sz val="10"/>
      <color theme="10"/>
      <name val="Helv"/>
    </font>
    <font>
      <sz val="10"/>
      <color indexed="8"/>
      <name val="Calibri Bold"/>
    </font>
    <font>
      <sz val="11"/>
      <color theme="10"/>
      <name val="Calibri"/>
      <family val="2"/>
      <scheme val="minor"/>
    </font>
    <font>
      <b/>
      <sz val="10"/>
      <color rgb="FFFF0000"/>
      <name val="Calibri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53A2D6"/>
        <bgColor rgb="FF53A2D6"/>
      </patternFill>
    </fill>
    <fill>
      <patternFill patternType="solid">
        <fgColor rgb="FF8EB4E3"/>
        <bgColor rgb="FF8EB4E3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</borders>
  <cellStyleXfs count="4">
    <xf numFmtId="0" fontId="0" fillId="0" borderId="0"/>
    <xf numFmtId="0" fontId="1" fillId="0" borderId="0">
      <alignment vertical="top" wrapText="1"/>
    </xf>
    <xf numFmtId="0" fontId="5" fillId="0" borderId="0" applyNumberFormat="0" applyFill="0" applyBorder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</cellStyleXfs>
  <cellXfs count="166">
    <xf numFmtId="0" fontId="0" fillId="0" borderId="0" xfId="0"/>
    <xf numFmtId="0" fontId="2" fillId="0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3" borderId="9" xfId="1" applyNumberFormat="1" applyFont="1" applyFill="1" applyBorder="1" applyAlignment="1">
      <alignment horizontal="center" vertical="center" wrapText="1"/>
    </xf>
    <xf numFmtId="49" fontId="3" fillId="3" borderId="10" xfId="1" applyNumberFormat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164" fontId="3" fillId="3" borderId="10" xfId="1" applyNumberFormat="1" applyFont="1" applyFill="1" applyBorder="1" applyAlignment="1">
      <alignment horizontal="center" vertical="center" wrapText="1"/>
    </xf>
    <xf numFmtId="164" fontId="3" fillId="3" borderId="9" xfId="1" applyNumberFormat="1" applyFont="1" applyFill="1" applyBorder="1" applyAlignment="1">
      <alignment horizontal="center" vertical="center" wrapText="1"/>
    </xf>
    <xf numFmtId="165" fontId="3" fillId="3" borderId="9" xfId="1" applyNumberFormat="1" applyFont="1" applyFill="1" applyBorder="1" applyAlignment="1">
      <alignment horizontal="center" vertical="center" wrapText="1"/>
    </xf>
    <xf numFmtId="0" fontId="2" fillId="0" borderId="0" xfId="1" applyFont="1">
      <alignment vertical="top" wrapText="1"/>
    </xf>
    <xf numFmtId="0" fontId="2" fillId="0" borderId="10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left" vertical="top" wrapText="1"/>
    </xf>
    <xf numFmtId="0" fontId="2" fillId="0" borderId="10" xfId="1" applyFont="1" applyBorder="1">
      <alignment vertical="top" wrapText="1"/>
    </xf>
    <xf numFmtId="0" fontId="2" fillId="0" borderId="12" xfId="1" applyFont="1" applyBorder="1">
      <alignment vertical="top" wrapText="1"/>
    </xf>
    <xf numFmtId="0" fontId="2" fillId="4" borderId="10" xfId="1" applyFont="1" applyFill="1" applyBorder="1">
      <alignment vertical="top" wrapText="1"/>
    </xf>
    <xf numFmtId="165" fontId="2" fillId="4" borderId="10" xfId="1" applyNumberFormat="1" applyFont="1" applyFill="1" applyBorder="1">
      <alignment vertical="top" wrapText="1"/>
    </xf>
    <xf numFmtId="165" fontId="2" fillId="5" borderId="10" xfId="1" applyNumberFormat="1" applyFont="1" applyFill="1" applyBorder="1">
      <alignment vertical="top" wrapText="1"/>
    </xf>
    <xf numFmtId="165" fontId="2" fillId="0" borderId="10" xfId="1" applyNumberFormat="1" applyFont="1" applyBorder="1">
      <alignment vertical="top" wrapText="1"/>
    </xf>
    <xf numFmtId="166" fontId="4" fillId="0" borderId="11" xfId="1" applyNumberFormat="1" applyFont="1" applyBorder="1" applyAlignment="1">
      <alignment horizontal="left" vertical="top" wrapText="1"/>
    </xf>
    <xf numFmtId="166" fontId="4" fillId="0" borderId="10" xfId="1" applyNumberFormat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9" xfId="1" applyFont="1" applyBorder="1">
      <alignment vertical="top" wrapText="1"/>
    </xf>
    <xf numFmtId="0" fontId="2" fillId="6" borderId="10" xfId="1" applyFont="1" applyFill="1" applyBorder="1" applyAlignment="1">
      <alignment horizontal="left" vertical="top" wrapText="1"/>
    </xf>
    <xf numFmtId="166" fontId="4" fillId="0" borderId="13" xfId="1" applyNumberFormat="1" applyFont="1" applyBorder="1" applyAlignment="1">
      <alignment horizontal="left" vertical="top" wrapText="1"/>
    </xf>
    <xf numFmtId="0" fontId="2" fillId="0" borderId="1" xfId="1" applyFont="1" applyBorder="1" applyAlignment="1">
      <alignment horizontal="center" vertical="top" wrapText="1"/>
    </xf>
    <xf numFmtId="166" fontId="4" fillId="0" borderId="1" xfId="1" applyNumberFormat="1" applyFont="1" applyBorder="1" applyAlignment="1">
      <alignment horizontal="left" vertical="top" wrapText="1"/>
    </xf>
    <xf numFmtId="0" fontId="2" fillId="0" borderId="1" xfId="1" applyFont="1" applyBorder="1">
      <alignment vertical="top" wrapText="1"/>
    </xf>
    <xf numFmtId="0" fontId="2" fillId="4" borderId="1" xfId="1" applyFont="1" applyFill="1" applyBorder="1">
      <alignment vertical="top" wrapText="1"/>
    </xf>
    <xf numFmtId="0" fontId="2" fillId="0" borderId="8" xfId="1" applyFont="1" applyBorder="1" applyAlignment="1">
      <alignment horizontal="center" vertical="top" wrapText="1"/>
    </xf>
    <xf numFmtId="166" fontId="4" fillId="0" borderId="8" xfId="1" applyNumberFormat="1" applyFont="1" applyBorder="1" applyAlignment="1">
      <alignment horizontal="left" vertical="top" wrapText="1"/>
    </xf>
    <xf numFmtId="0" fontId="2" fillId="6" borderId="1" xfId="1" applyFont="1" applyFill="1" applyBorder="1" applyAlignment="1">
      <alignment horizontal="left" vertical="top" wrapText="1"/>
    </xf>
    <xf numFmtId="0" fontId="2" fillId="0" borderId="0" xfId="1" applyFont="1" applyAlignment="1">
      <alignment horizontal="center" vertical="top" wrapText="1"/>
    </xf>
    <xf numFmtId="165" fontId="2" fillId="0" borderId="0" xfId="1" applyNumberFormat="1" applyFont="1">
      <alignment vertical="top" wrapText="1"/>
    </xf>
    <xf numFmtId="0" fontId="4" fillId="0" borderId="10" xfId="1" applyNumberFormat="1" applyFont="1" applyBorder="1" applyAlignment="1">
      <alignment horizontal="left" vertical="top" wrapText="1"/>
    </xf>
    <xf numFmtId="0" fontId="6" fillId="0" borderId="10" xfId="2" applyNumberFormat="1" applyFont="1" applyFill="1" applyBorder="1" applyAlignment="1">
      <alignment horizontal="left" vertical="top" wrapText="1"/>
    </xf>
    <xf numFmtId="0" fontId="4" fillId="0" borderId="9" xfId="1" applyNumberFormat="1" applyFont="1" applyBorder="1" applyAlignment="1">
      <alignment horizontal="left" vertical="top" wrapText="1"/>
    </xf>
    <xf numFmtId="0" fontId="4" fillId="0" borderId="11" xfId="1" applyNumberFormat="1" applyFont="1" applyBorder="1" applyAlignment="1">
      <alignment horizontal="left" vertical="top" wrapText="1"/>
    </xf>
    <xf numFmtId="0" fontId="4" fillId="0" borderId="1" xfId="1" applyNumberFormat="1" applyFont="1" applyBorder="1" applyAlignment="1">
      <alignment horizontal="left" vertical="top" wrapText="1"/>
    </xf>
    <xf numFmtId="0" fontId="4" fillId="0" borderId="8" xfId="1" applyNumberFormat="1" applyFont="1" applyBorder="1" applyAlignment="1">
      <alignment horizontal="left" vertical="top" wrapText="1"/>
    </xf>
    <xf numFmtId="0" fontId="2" fillId="0" borderId="12" xfId="1" applyNumberFormat="1" applyFont="1" applyBorder="1" applyAlignment="1">
      <alignment horizontal="left" vertical="top" wrapText="1"/>
    </xf>
    <xf numFmtId="0" fontId="7" fillId="0" borderId="12" xfId="2" applyNumberFormat="1" applyFont="1" applyFill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2" xfId="1" applyNumberFormat="1" applyFont="1" applyBorder="1" applyAlignment="1">
      <alignment horizontal="left" vertical="top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8" xfId="1" applyNumberFormat="1" applyFont="1" applyBorder="1" applyAlignment="1">
      <alignment horizontal="left" vertical="top" wrapText="1"/>
    </xf>
    <xf numFmtId="49" fontId="0" fillId="0" borderId="0" xfId="0" applyNumberFormat="1"/>
    <xf numFmtId="1" fontId="0" fillId="0" borderId="0" xfId="0" applyNumberFormat="1"/>
    <xf numFmtId="14" fontId="0" fillId="0" borderId="0" xfId="0" applyNumberFormat="1"/>
    <xf numFmtId="3" fontId="0" fillId="0" borderId="0" xfId="0" applyNumberFormat="1"/>
    <xf numFmtId="3" fontId="0" fillId="0" borderId="0" xfId="0" quotePrefix="1" applyNumberFormat="1"/>
    <xf numFmtId="0" fontId="2" fillId="6" borderId="12" xfId="1" applyFont="1" applyFill="1" applyBorder="1" applyAlignment="1">
      <alignment horizontal="left" vertical="top" wrapText="1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ill="1"/>
    <xf numFmtId="0" fontId="2" fillId="0" borderId="1" xfId="1" applyNumberFormat="1" applyFont="1" applyBorder="1">
      <alignment vertical="top" wrapText="1"/>
    </xf>
    <xf numFmtId="0" fontId="2" fillId="4" borderId="8" xfId="1" applyFont="1" applyFill="1" applyBorder="1">
      <alignment vertical="top" wrapText="1"/>
    </xf>
    <xf numFmtId="165" fontId="2" fillId="5" borderId="9" xfId="1" applyNumberFormat="1" applyFont="1" applyFill="1" applyBorder="1">
      <alignment vertical="top" wrapText="1"/>
    </xf>
    <xf numFmtId="165" fontId="2" fillId="0" borderId="9" xfId="1" applyNumberFormat="1" applyFont="1" applyBorder="1">
      <alignment vertical="top" wrapText="1"/>
    </xf>
    <xf numFmtId="165" fontId="2" fillId="5" borderId="1" xfId="1" applyNumberFormat="1" applyFont="1" applyFill="1" applyBorder="1">
      <alignment vertical="top" wrapText="1"/>
    </xf>
    <xf numFmtId="165" fontId="2" fillId="0" borderId="1" xfId="1" applyNumberFormat="1" applyFont="1" applyBorder="1">
      <alignment vertical="top" wrapText="1"/>
    </xf>
    <xf numFmtId="0" fontId="0" fillId="0" borderId="1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1" applyNumberFormat="1" applyFont="1" applyBorder="1">
      <alignment vertical="top" wrapText="1"/>
    </xf>
    <xf numFmtId="0" fontId="2" fillId="0" borderId="19" xfId="1" applyFont="1" applyBorder="1">
      <alignment vertical="top" wrapText="1"/>
    </xf>
    <xf numFmtId="0" fontId="2" fillId="0" borderId="0" xfId="1" applyNumberFormat="1" applyFont="1">
      <alignment vertical="top" wrapText="1"/>
    </xf>
    <xf numFmtId="0" fontId="0" fillId="0" borderId="2" xfId="0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0" xfId="1" applyNumberFormat="1" applyFont="1" applyBorder="1">
      <alignment vertical="top" wrapText="1"/>
    </xf>
    <xf numFmtId="0" fontId="2" fillId="0" borderId="12" xfId="1" applyNumberFormat="1" applyFont="1" applyBorder="1">
      <alignment vertical="top" wrapText="1"/>
    </xf>
    <xf numFmtId="0" fontId="0" fillId="0" borderId="0" xfId="0" applyNumberFormat="1"/>
    <xf numFmtId="168" fontId="0" fillId="0" borderId="0" xfId="0" applyNumberFormat="1"/>
    <xf numFmtId="2" fontId="0" fillId="0" borderId="0" xfId="0" applyNumberFormat="1"/>
    <xf numFmtId="0" fontId="0" fillId="0" borderId="0" xfId="0" applyBorder="1"/>
    <xf numFmtId="14" fontId="0" fillId="0" borderId="0" xfId="0" applyNumberFormat="1" applyBorder="1"/>
    <xf numFmtId="1" fontId="0" fillId="0" borderId="0" xfId="0" applyNumberFormat="1" applyBorder="1"/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/>
    <xf numFmtId="49" fontId="3" fillId="3" borderId="10" xfId="1" applyNumberFormat="1" applyFont="1" applyFill="1" applyBorder="1" applyAlignment="1">
      <alignment horizontal="left" vertical="center" wrapText="1"/>
    </xf>
    <xf numFmtId="0" fontId="2" fillId="0" borderId="0" xfId="1" applyNumberFormat="1" applyFont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4" fillId="0" borderId="12" xfId="1" applyNumberFormat="1" applyFont="1" applyBorder="1" applyAlignment="1">
      <alignment horizontal="left" vertical="top" wrapText="1"/>
    </xf>
    <xf numFmtId="0" fontId="12" fillId="0" borderId="0" xfId="3" applyAlignment="1"/>
    <xf numFmtId="49" fontId="14" fillId="7" borderId="0" xfId="3" applyNumberFormat="1" applyFont="1" applyFill="1" applyBorder="1">
      <alignment vertical="top" wrapText="1"/>
    </xf>
    <xf numFmtId="49" fontId="0" fillId="0" borderId="0" xfId="0" applyNumberFormat="1" applyAlignment="1">
      <alignment horizontal="left"/>
    </xf>
    <xf numFmtId="49" fontId="13" fillId="7" borderId="0" xfId="2" applyNumberFormat="1" applyFont="1" applyFill="1" applyBorder="1" applyAlignment="1">
      <alignment horizontal="left" vertical="top" wrapText="1"/>
    </xf>
    <xf numFmtId="0" fontId="0" fillId="0" borderId="20" xfId="0" applyBorder="1"/>
    <xf numFmtId="49" fontId="11" fillId="7" borderId="0" xfId="2" applyNumberFormat="1" applyFont="1" applyFill="1" applyBorder="1" applyAlignment="1">
      <alignment horizontal="left" vertical="top" wrapText="1"/>
    </xf>
    <xf numFmtId="49" fontId="11" fillId="7" borderId="0" xfId="2" applyNumberFormat="1" applyFont="1" applyFill="1" applyBorder="1">
      <alignment vertical="top" wrapText="1"/>
    </xf>
    <xf numFmtId="0" fontId="0" fillId="0" borderId="21" xfId="0" applyBorder="1"/>
    <xf numFmtId="0" fontId="15" fillId="7" borderId="0" xfId="2" applyFont="1" applyFill="1" applyBorder="1">
      <alignment vertical="top" wrapText="1"/>
    </xf>
    <xf numFmtId="0" fontId="11" fillId="7" borderId="0" xfId="2" applyNumberFormat="1" applyFont="1" applyFill="1" applyBorder="1">
      <alignment vertical="top" wrapText="1"/>
    </xf>
    <xf numFmtId="167" fontId="11" fillId="7" borderId="0" xfId="2" applyNumberFormat="1" applyFont="1" applyFill="1" applyBorder="1">
      <alignment vertical="top" wrapText="1"/>
    </xf>
    <xf numFmtId="0" fontId="2" fillId="0" borderId="13" xfId="1" applyNumberFormat="1" applyFont="1" applyBorder="1" applyAlignment="1">
      <alignment horizontal="left" vertical="top" wrapText="1"/>
    </xf>
    <xf numFmtId="0" fontId="16" fillId="2" borderId="0" xfId="0" applyFont="1" applyFill="1"/>
    <xf numFmtId="0" fontId="0" fillId="0" borderId="8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2" fillId="0" borderId="17" xfId="1" applyNumberFormat="1" applyFont="1" applyBorder="1" applyAlignment="1">
      <alignment horizontal="left" vertical="top" wrapText="1"/>
    </xf>
    <xf numFmtId="0" fontId="0" fillId="2" borderId="0" xfId="0" applyFont="1" applyFill="1"/>
    <xf numFmtId="0" fontId="2" fillId="0" borderId="17" xfId="1" applyFont="1" applyBorder="1">
      <alignment vertical="top" wrapText="1"/>
    </xf>
    <xf numFmtId="0" fontId="2" fillId="0" borderId="11" xfId="1" applyNumberFormat="1" applyFont="1" applyBorder="1">
      <alignment vertical="top" wrapText="1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4" fillId="0" borderId="13" xfId="1" applyNumberFormat="1" applyFont="1" applyBorder="1" applyAlignment="1">
      <alignment horizontal="left" vertical="top" wrapText="1"/>
    </xf>
    <xf numFmtId="0" fontId="4" fillId="0" borderId="1" xfId="1" applyNumberFormat="1" applyFont="1" applyFill="1" applyBorder="1" applyAlignment="1">
      <alignment horizontal="left" vertical="top" wrapText="1"/>
    </xf>
    <xf numFmtId="0" fontId="2" fillId="0" borderId="1" xfId="1" applyNumberFormat="1" applyFont="1" applyFill="1" applyBorder="1">
      <alignment vertical="top" wrapText="1"/>
    </xf>
    <xf numFmtId="49" fontId="0" fillId="0" borderId="0" xfId="0" applyNumberFormat="1" applyBorder="1"/>
    <xf numFmtId="49" fontId="13" fillId="0" borderId="0" xfId="2" applyNumberFormat="1" applyFont="1" applyFill="1" applyBorder="1" applyAlignment="1">
      <alignment horizontal="left" vertical="top" wrapText="1"/>
    </xf>
    <xf numFmtId="0" fontId="0" fillId="0" borderId="0" xfId="0" applyFill="1" applyBorder="1"/>
    <xf numFmtId="0" fontId="4" fillId="0" borderId="11" xfId="1" applyNumberFormat="1" applyFont="1" applyFill="1" applyBorder="1" applyAlignment="1">
      <alignment horizontal="left" vertical="top" wrapText="1"/>
    </xf>
    <xf numFmtId="0" fontId="4" fillId="0" borderId="10" xfId="1" applyNumberFormat="1" applyFont="1" applyFill="1" applyBorder="1" applyAlignment="1">
      <alignment horizontal="left" vertical="top" wrapText="1"/>
    </xf>
    <xf numFmtId="0" fontId="2" fillId="0" borderId="12" xfId="1" applyNumberFormat="1" applyFont="1" applyFill="1" applyBorder="1">
      <alignment vertical="top" wrapText="1"/>
    </xf>
    <xf numFmtId="0" fontId="2" fillId="0" borderId="10" xfId="1" applyFont="1" applyFill="1" applyBorder="1" applyAlignment="1">
      <alignment horizontal="center" vertical="top" wrapText="1"/>
    </xf>
    <xf numFmtId="0" fontId="2" fillId="0" borderId="10" xfId="1" applyFont="1" applyFill="1" applyBorder="1">
      <alignment vertical="top" wrapText="1"/>
    </xf>
    <xf numFmtId="0" fontId="2" fillId="0" borderId="11" xfId="1" applyFont="1" applyFill="1" applyBorder="1" applyAlignment="1">
      <alignment horizontal="left" vertical="top" wrapText="1"/>
    </xf>
    <xf numFmtId="0" fontId="2" fillId="0" borderId="11" xfId="1" applyNumberFormat="1" applyFont="1" applyFill="1" applyBorder="1" applyAlignment="1">
      <alignment horizontal="left" vertical="top" wrapText="1"/>
    </xf>
    <xf numFmtId="0" fontId="2" fillId="0" borderId="10" xfId="1" applyNumberFormat="1" applyFont="1" applyFill="1" applyBorder="1">
      <alignment vertical="top" wrapText="1"/>
    </xf>
    <xf numFmtId="166" fontId="4" fillId="0" borderId="11" xfId="1" applyNumberFormat="1" applyFont="1" applyFill="1" applyBorder="1" applyAlignment="1">
      <alignment horizontal="left" vertical="top" wrapText="1"/>
    </xf>
    <xf numFmtId="0" fontId="2" fillId="0" borderId="12" xfId="1" applyNumberFormat="1" applyFont="1" applyFill="1" applyBorder="1" applyAlignment="1">
      <alignment horizontal="left" vertical="top" wrapText="1"/>
    </xf>
    <xf numFmtId="0" fontId="2" fillId="0" borderId="9" xfId="1" applyNumberFormat="1" applyFont="1" applyBorder="1">
      <alignment vertical="top" wrapText="1"/>
    </xf>
    <xf numFmtId="0" fontId="2" fillId="0" borderId="2" xfId="1" applyNumberFormat="1" applyFont="1" applyBorder="1">
      <alignment vertical="top" wrapText="1"/>
    </xf>
    <xf numFmtId="0" fontId="2" fillId="0" borderId="8" xfId="1" applyNumberFormat="1" applyFont="1" applyBorder="1">
      <alignment vertical="top" wrapText="1"/>
    </xf>
    <xf numFmtId="166" fontId="4" fillId="0" borderId="10" xfId="1" applyNumberFormat="1" applyFont="1" applyFill="1" applyBorder="1" applyAlignment="1">
      <alignment horizontal="left" vertical="top" wrapText="1"/>
    </xf>
    <xf numFmtId="166" fontId="4" fillId="0" borderId="1" xfId="1" applyNumberFormat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0" fontId="0" fillId="8" borderId="0" xfId="0" applyFill="1"/>
    <xf numFmtId="0" fontId="0" fillId="0" borderId="22" xfId="0" applyBorder="1"/>
    <xf numFmtId="0" fontId="0" fillId="0" borderId="22" xfId="0" applyFill="1" applyBorder="1"/>
    <xf numFmtId="49" fontId="0" fillId="0" borderId="23" xfId="0" applyNumberFormat="1" applyBorder="1"/>
    <xf numFmtId="1" fontId="6" fillId="7" borderId="11" xfId="0" applyNumberFormat="1" applyFont="1" applyFill="1" applyBorder="1" applyAlignment="1">
      <alignment horizontal="left" vertical="top" wrapText="1"/>
    </xf>
    <xf numFmtId="0" fontId="4" fillId="0" borderId="22" xfId="1" applyNumberFormat="1" applyFont="1" applyFill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2" fillId="0" borderId="8" xfId="1" applyFont="1" applyBorder="1">
      <alignment vertical="top" wrapText="1"/>
    </xf>
    <xf numFmtId="2" fontId="2" fillId="0" borderId="0" xfId="1" applyNumberFormat="1" applyFont="1">
      <alignment vertical="top" wrapText="1"/>
    </xf>
    <xf numFmtId="0" fontId="4" fillId="0" borderId="2" xfId="1" applyNumberFormat="1" applyFont="1" applyBorder="1" applyAlignment="1">
      <alignment horizontal="left" vertical="top" wrapText="1"/>
    </xf>
    <xf numFmtId="1" fontId="13" fillId="7" borderId="11" xfId="2" applyNumberFormat="1" applyFont="1" applyFill="1" applyBorder="1" applyAlignment="1">
      <alignment horizontal="left" vertical="top" wrapText="1"/>
    </xf>
    <xf numFmtId="166" fontId="4" fillId="0" borderId="22" xfId="1" applyNumberFormat="1" applyFont="1" applyBorder="1" applyAlignment="1">
      <alignment horizontal="left" vertical="top" wrapText="1"/>
    </xf>
    <xf numFmtId="49" fontId="13" fillId="7" borderId="1" xfId="2" applyNumberFormat="1" applyFont="1" applyFill="1" applyBorder="1" applyAlignment="1">
      <alignment horizontal="left" vertical="top" wrapText="1"/>
    </xf>
    <xf numFmtId="49" fontId="11" fillId="7" borderId="4" xfId="2" applyNumberFormat="1" applyFont="1" applyFill="1" applyBorder="1" applyAlignment="1">
      <alignment horizontal="left" vertical="top" wrapText="1"/>
    </xf>
    <xf numFmtId="49" fontId="11" fillId="7" borderId="1" xfId="2" applyNumberFormat="1" applyFont="1" applyFill="1" applyBorder="1">
      <alignment vertical="top" wrapText="1"/>
    </xf>
    <xf numFmtId="49" fontId="11" fillId="7" borderId="1" xfId="2" applyNumberFormat="1" applyFont="1" applyFill="1" applyBorder="1">
      <alignment vertical="top" wrapText="1"/>
    </xf>
    <xf numFmtId="49" fontId="14" fillId="7" borderId="3" xfId="3" applyNumberFormat="1" applyFont="1" applyFill="1" applyBorder="1">
      <alignment vertical="top" wrapText="1"/>
    </xf>
    <xf numFmtId="0" fontId="0" fillId="0" borderId="8" xfId="0" applyFill="1" applyBorder="1" applyAlignment="1">
      <alignment horizontal="center" vertical="center"/>
    </xf>
    <xf numFmtId="49" fontId="13" fillId="7" borderId="1" xfId="2" applyNumberFormat="1" applyFont="1" applyFill="1" applyBorder="1" applyAlignment="1">
      <alignment horizontal="left" vertical="top" wrapText="1"/>
    </xf>
    <xf numFmtId="0" fontId="2" fillId="0" borderId="19" xfId="1" applyNumberFormat="1" applyFont="1" applyBorder="1">
      <alignment vertical="top" wrapText="1"/>
    </xf>
    <xf numFmtId="0" fontId="4" fillId="0" borderId="8" xfId="1" applyNumberFormat="1" applyFont="1" applyFill="1" applyBorder="1" applyAlignment="1">
      <alignment horizontal="left" vertical="top" wrapText="1"/>
    </xf>
    <xf numFmtId="49" fontId="11" fillId="7" borderId="1" xfId="2" applyNumberFormat="1" applyFont="1" applyFill="1" applyBorder="1" applyAlignment="1">
      <alignment horizontal="left" vertical="top" wrapText="1"/>
    </xf>
  </cellXfs>
  <cellStyles count="4">
    <cellStyle name="Excel Built-in Normal" xfId="1" xr:uid="{FE91F21B-59A7-44B5-935D-15B65544ED2A}"/>
    <cellStyle name="Hyperlink" xfId="3" builtinId="8"/>
    <cellStyle name="Normal" xfId="0" builtinId="0"/>
    <cellStyle name="Normal 2" xfId="2" xr:uid="{4C75CA87-28F4-490F-A390-9A1C9C3C8B2A}"/>
  </cellStyles>
  <dxfs count="156">
    <dxf>
      <numFmt numFmtId="165" formatCode="[$-1C09]0.00"/>
    </dxf>
    <dxf>
      <border outline="0">
        <left style="thin">
          <color rgb="FF000000"/>
        </left>
      </border>
    </dxf>
    <dxf>
      <alignment horizontal="center" vertical="top" textRotation="0" wrapText="1" indent="0" justifyLastLine="0" shrinkToFit="0" readingOrder="0"/>
    </dxf>
    <dxf>
      <numFmt numFmtId="0" formatCode="General"/>
      <border outline="0">
        <right style="thin">
          <color rgb="FF000000"/>
        </right>
      </border>
    </dxf>
    <dxf>
      <numFmt numFmtId="0" formatCode="General"/>
    </dxf>
    <dxf>
      <numFmt numFmtId="0" formatCode="General"/>
    </dxf>
    <dxf>
      <numFmt numFmtId="0" formatCode="General"/>
      <alignment horizontal="left" textRotation="0" wrapText="1" indent="0" justifyLastLine="0" shrinkToFit="0" readingOrder="0"/>
    </dxf>
    <dxf>
      <font>
        <color rgb="FFFFFFFF"/>
      </font>
    </dxf>
    <dxf>
      <numFmt numFmtId="165" formatCode="[$-1C09]0.00"/>
    </dxf>
    <dxf>
      <border outline="0">
        <left style="thin">
          <color rgb="FF000000"/>
        </left>
      </border>
    </dxf>
    <dxf>
      <alignment horizontal="center" vertical="top" textRotation="0" wrapText="1" indent="0" justifyLastLine="0" shrinkToFit="0" readingOrder="0"/>
    </dxf>
    <dxf>
      <numFmt numFmtId="0" formatCode="General"/>
      <border outline="0">
        <right style="thin">
          <color rgb="FF000000"/>
        </right>
      </border>
    </dxf>
    <dxf>
      <numFmt numFmtId="0" formatCode="General"/>
    </dxf>
    <dxf>
      <numFmt numFmtId="0" formatCode="General"/>
    </dxf>
    <dxf>
      <numFmt numFmtId="0" formatCode="General"/>
      <alignment horizontal="left" textRotation="0" wrapText="1" indent="0" justifyLastLine="0" shrinkToFit="0" readingOrder="0"/>
    </dxf>
    <dxf>
      <font>
        <color rgb="FFFFFFFF"/>
      </font>
    </dxf>
    <dxf>
      <numFmt numFmtId="165" formatCode="[$-1C09]0.00"/>
    </dxf>
    <dxf>
      <border outline="0">
        <left style="thin">
          <color rgb="FF000000"/>
        </left>
      </border>
    </dxf>
    <dxf>
      <alignment horizontal="center" vertical="top" textRotation="0" wrapText="1" indent="0" justifyLastLine="0" shrinkToFit="0" readingOrder="0"/>
    </dxf>
    <dxf>
      <numFmt numFmtId="0" formatCode="General"/>
      <border outline="0">
        <right style="thin">
          <color rgb="FF000000"/>
        </right>
      </border>
    </dxf>
    <dxf>
      <numFmt numFmtId="0" formatCode="General"/>
    </dxf>
    <dxf>
      <numFmt numFmtId="0" formatCode="General"/>
    </dxf>
    <dxf>
      <numFmt numFmtId="0" formatCode="General"/>
      <alignment horizontal="left" textRotation="0" wrapText="1" indent="0" justifyLastLine="0" shrinkToFit="0" readingOrder="0"/>
    </dxf>
    <dxf>
      <font>
        <color rgb="FFFFFFFF"/>
      </font>
    </dxf>
    <dxf>
      <numFmt numFmtId="165" formatCode="[$-1C09]0.00"/>
    </dxf>
    <dxf>
      <border outline="0">
        <left style="thin">
          <color rgb="FF000000"/>
        </left>
      </border>
    </dxf>
    <dxf>
      <alignment horizontal="center" vertical="top" textRotation="0" wrapText="1" indent="0" justifyLastLine="0" shrinkToFit="0" readingOrder="0"/>
    </dxf>
    <dxf>
      <numFmt numFmtId="0" formatCode="General"/>
      <border outline="0">
        <right style="thin">
          <color rgb="FF000000"/>
        </right>
      </border>
    </dxf>
    <dxf>
      <numFmt numFmtId="0" formatCode="General"/>
    </dxf>
    <dxf>
      <numFmt numFmtId="0" formatCode="General"/>
    </dxf>
    <dxf>
      <numFmt numFmtId="0" formatCode="General"/>
      <alignment horizontal="left" textRotation="0" wrapText="1" indent="0" justifyLastLine="0" shrinkToFit="0" readingOrder="0"/>
    </dxf>
    <dxf>
      <font>
        <color rgb="FFFFFFFF"/>
      </font>
    </dxf>
    <dxf>
      <numFmt numFmtId="165" formatCode="[$-1C09]0.00"/>
    </dxf>
    <dxf>
      <border outline="0">
        <left style="thin">
          <color rgb="FF000000"/>
        </left>
      </border>
    </dxf>
    <dxf>
      <alignment horizontal="center" vertical="top" textRotation="0" wrapText="1" indent="0" justifyLastLine="0" shrinkToFit="0" readingOrder="0"/>
    </dxf>
    <dxf>
      <numFmt numFmtId="0" formatCode="General"/>
      <border outline="0">
        <right style="thin">
          <color rgb="FF000000"/>
        </right>
      </border>
    </dxf>
    <dxf>
      <numFmt numFmtId="0" formatCode="General"/>
    </dxf>
    <dxf>
      <numFmt numFmtId="0" formatCode="General"/>
    </dxf>
    <dxf>
      <numFmt numFmtId="0" formatCode="General"/>
      <alignment horizontal="left" textRotation="0" wrapText="1" indent="0" justifyLastLine="0" shrinkToFit="0" readingOrder="0"/>
    </dxf>
    <dxf>
      <font>
        <color rgb="FFFFFFFF"/>
      </font>
    </dxf>
    <dxf>
      <numFmt numFmtId="165" formatCode="[$-1C09]0.00"/>
    </dxf>
    <dxf>
      <border outline="0">
        <left style="thin">
          <color rgb="FF000000"/>
        </left>
      </border>
    </dxf>
    <dxf>
      <alignment horizontal="center" vertical="top" textRotation="0" wrapText="1" indent="0" justifyLastLine="0" shrinkToFit="0" readingOrder="0"/>
    </dxf>
    <dxf>
      <numFmt numFmtId="0" formatCode="General"/>
      <border outline="0">
        <right style="thin">
          <color rgb="FF000000"/>
        </right>
      </border>
    </dxf>
    <dxf>
      <numFmt numFmtId="0" formatCode="General"/>
    </dxf>
    <dxf>
      <numFmt numFmtId="0" formatCode="General"/>
    </dxf>
    <dxf>
      <numFmt numFmtId="0" formatCode="General"/>
      <alignment horizontal="left" textRotation="0" wrapText="1" indent="0" justifyLastLine="0" shrinkToFit="0" readingOrder="0"/>
    </dxf>
    <dxf>
      <font>
        <color rgb="FFFFFFFF"/>
      </font>
    </dxf>
    <dxf>
      <numFmt numFmtId="165" formatCode="[$-1C09]0.00"/>
    </dxf>
    <dxf>
      <border outline="0">
        <left style="thin">
          <color rgb="FF000000"/>
        </left>
      </border>
    </dxf>
    <dxf>
      <alignment horizontal="center" vertical="top" textRotation="0" wrapText="1" indent="0" justifyLastLine="0" shrinkToFit="0" readingOrder="0"/>
    </dxf>
    <dxf>
      <numFmt numFmtId="0" formatCode="General"/>
      <border outline="0">
        <right style="thin">
          <color rgb="FF000000"/>
        </right>
      </border>
    </dxf>
    <dxf>
      <numFmt numFmtId="0" formatCode="General"/>
    </dxf>
    <dxf>
      <numFmt numFmtId="0" formatCode="General"/>
    </dxf>
    <dxf>
      <numFmt numFmtId="0" formatCode="General"/>
      <alignment horizontal="left" textRotation="0" wrapText="1" indent="0" justifyLastLine="0" shrinkToFit="0" readingOrder="0"/>
    </dxf>
    <dxf>
      <font>
        <color rgb="FFFFFFFF"/>
      </font>
    </dxf>
    <dxf>
      <numFmt numFmtId="165" formatCode="[$-1C09]0.00"/>
    </dxf>
    <dxf>
      <border outline="0">
        <left style="thin">
          <color rgb="FF000000"/>
        </left>
      </border>
    </dxf>
    <dxf>
      <alignment horizontal="center" vertical="top" textRotation="0" wrapText="1" indent="0" justifyLastLine="0" shrinkToFit="0" readingOrder="0"/>
    </dxf>
    <dxf>
      <numFmt numFmtId="0" formatCode="General"/>
      <border outline="0">
        <right style="thin">
          <color rgb="FF000000"/>
        </right>
      </border>
    </dxf>
    <dxf>
      <numFmt numFmtId="0" formatCode="General"/>
    </dxf>
    <dxf>
      <numFmt numFmtId="0" formatCode="General"/>
    </dxf>
    <dxf>
      <numFmt numFmtId="0" formatCode="General"/>
      <alignment horizontal="left" textRotation="0" wrapText="1" indent="0" justifyLastLine="0" shrinkToFit="0" readingOrder="0"/>
    </dxf>
    <dxf>
      <font>
        <color rgb="FFFFFFFF"/>
      </font>
    </dxf>
    <dxf>
      <numFmt numFmtId="165" formatCode="[$-1C09]0.00"/>
    </dxf>
    <dxf>
      <border outline="0">
        <left style="thin">
          <color rgb="FF000000"/>
        </left>
      </border>
    </dxf>
    <dxf>
      <alignment horizontal="center" vertical="top" textRotation="0" wrapText="1" indent="0" justifyLastLine="0" shrinkToFit="0" readingOrder="0"/>
    </dxf>
    <dxf>
      <numFmt numFmtId="0" formatCode="General"/>
      <border outline="0">
        <right style="thin">
          <color rgb="FF000000"/>
        </right>
      </border>
    </dxf>
    <dxf>
      <numFmt numFmtId="0" formatCode="General"/>
    </dxf>
    <dxf>
      <numFmt numFmtId="0" formatCode="General"/>
    </dxf>
    <dxf>
      <numFmt numFmtId="0" formatCode="General"/>
      <alignment horizontal="left" textRotation="0" wrapText="1" indent="0" justifyLastLine="0" shrinkToFit="0" readingOrder="0"/>
    </dxf>
    <dxf>
      <font>
        <color rgb="FFFFFFFF"/>
      </font>
    </dxf>
    <dxf>
      <numFmt numFmtId="165" formatCode="[$-1C09]0.00"/>
    </dxf>
    <dxf>
      <border outline="0">
        <left style="thin">
          <color rgb="FF000000"/>
        </left>
      </border>
    </dxf>
    <dxf>
      <alignment horizontal="center" vertical="top" textRotation="0" wrapText="1" indent="0" justifyLastLine="0" shrinkToFit="0" readingOrder="0"/>
    </dxf>
    <dxf>
      <numFmt numFmtId="0" formatCode="General"/>
      <border outline="0">
        <right style="thin">
          <color rgb="FF000000"/>
        </right>
      </border>
    </dxf>
    <dxf>
      <numFmt numFmtId="0" formatCode="General"/>
    </dxf>
    <dxf>
      <numFmt numFmtId="0" formatCode="General"/>
    </dxf>
    <dxf>
      <numFmt numFmtId="0" formatCode="General"/>
      <alignment horizontal="left" textRotation="0" wrapText="1" indent="0" justifyLastLine="0" shrinkToFit="0" readingOrder="0"/>
    </dxf>
    <dxf>
      <font>
        <color rgb="FFFFFFFF"/>
      </font>
    </dxf>
    <dxf>
      <numFmt numFmtId="165" formatCode="[$-1C09]0.00"/>
    </dxf>
    <dxf>
      <numFmt numFmtId="0" formatCode="General"/>
      <border>
        <left style="thin">
          <color rgb="FF000000"/>
        </left>
      </border>
    </dxf>
    <dxf>
      <alignment horizontal="center" vertical="top" textRotation="0" wrapText="1" indent="0" justifyLastLine="0" shrinkToFit="0" readingOrder="0"/>
    </dxf>
    <dxf>
      <numFmt numFmtId="0" formatCode="General"/>
      <border outline="0">
        <right style="thin">
          <color rgb="FF000000"/>
        </right>
      </border>
    </dxf>
    <dxf>
      <numFmt numFmtId="0" formatCode="General"/>
    </dxf>
    <dxf>
      <numFmt numFmtId="0" formatCode="General"/>
    </dxf>
    <dxf>
      <numFmt numFmtId="0" formatCode="General"/>
      <alignment horizontal="left" textRotation="0" wrapText="1" indent="0" justifyLastLine="0" shrinkToFit="0" readingOrder="0"/>
    </dxf>
    <dxf>
      <font>
        <color rgb="FFFFFFFF"/>
      </font>
    </dxf>
    <dxf>
      <numFmt numFmtId="165" formatCode="[$-1C09]0.00"/>
    </dxf>
    <dxf>
      <numFmt numFmtId="0" formatCode="General"/>
      <border>
        <left style="thin">
          <color rgb="FF000000"/>
        </left>
      </border>
    </dxf>
    <dxf>
      <alignment horizontal="center" vertical="top" textRotation="0" wrapText="1" indent="0" justifyLastLine="0" shrinkToFit="0" readingOrder="0"/>
    </dxf>
    <dxf>
      <numFmt numFmtId="0" formatCode="General"/>
      <border outline="0">
        <right style="thin">
          <color rgb="FF000000"/>
        </right>
      </border>
    </dxf>
    <dxf>
      <numFmt numFmtId="0" formatCode="General"/>
    </dxf>
    <dxf>
      <numFmt numFmtId="0" formatCode="General"/>
    </dxf>
    <dxf>
      <numFmt numFmtId="0" formatCode="General"/>
    </dxf>
    <dxf>
      <font>
        <color rgb="FFFFFFFF"/>
      </font>
    </dxf>
    <dxf>
      <numFmt numFmtId="165" formatCode="[$-1C09]0.00"/>
    </dxf>
    <dxf>
      <border outline="0">
        <left style="thin">
          <color rgb="FF000000"/>
        </left>
      </border>
    </dxf>
    <dxf>
      <alignment horizontal="center" vertical="top" textRotation="0" wrapText="1" indent="0" justifyLastLine="0" shrinkToFit="0" readingOrder="0"/>
    </dxf>
    <dxf>
      <numFmt numFmtId="0" formatCode="General"/>
      <border outline="0">
        <right style="thin">
          <color rgb="FF000000"/>
        </right>
      </border>
    </dxf>
    <dxf>
      <numFmt numFmtId="0" formatCode="General"/>
    </dxf>
    <dxf>
      <numFmt numFmtId="0" formatCode="General"/>
    </dxf>
    <dxf>
      <numFmt numFmtId="0" formatCode="General"/>
    </dxf>
    <dxf>
      <font>
        <color rgb="FFFFFFFF"/>
      </font>
    </dxf>
    <dxf>
      <numFmt numFmtId="165" formatCode="[$-1C09]0.00"/>
    </dxf>
    <dxf>
      <border outline="0">
        <left style="thin">
          <color rgb="FF000000"/>
        </left>
      </border>
    </dxf>
    <dxf>
      <alignment horizontal="center" vertical="top" textRotation="0" wrapText="1" indent="0" justifyLastLine="0" shrinkToFit="0" readingOrder="0"/>
    </dxf>
    <dxf>
      <numFmt numFmtId="0" formatCode="General"/>
      <border outline="0">
        <right style="thin">
          <color rgb="FF000000"/>
        </right>
      </border>
    </dxf>
    <dxf>
      <numFmt numFmtId="0" formatCode="General"/>
    </dxf>
    <dxf>
      <numFmt numFmtId="0" formatCode="General"/>
    </dxf>
    <dxf>
      <numFmt numFmtId="0" formatCode="General"/>
      <alignment horizontal="left" textRotation="0" wrapText="1" indent="0" justifyLastLine="0" shrinkToFit="0" readingOrder="0"/>
    </dxf>
    <dxf>
      <font>
        <color rgb="FFFFFFFF"/>
      </font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rgb="FF000000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numFmt numFmtId="2" formatCode="0.00"/>
    </dxf>
    <dxf>
      <numFmt numFmtId="168" formatCode="yyyy/mm/dd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05D0189-C635-43A0-BFA6-BB56CE225B59}" name="Table1" displayName="Table1" ref="A1:U160" totalsRowShown="0">
  <autoFilter ref="A1:U160" xr:uid="{4AF68EA7-B2B8-454C-B232-5CFF274F75EA}"/>
  <sortState xmlns:xlrd2="http://schemas.microsoft.com/office/spreadsheetml/2017/richdata2" ref="A2:U160">
    <sortCondition ref="A1:A160"/>
  </sortState>
  <tableColumns count="21">
    <tableColumn id="1" xr3:uid="{3819BDF3-69D7-413C-9DB2-23E50E717623}" name="SAPSA number"/>
    <tableColumn id="2" xr3:uid="{0F7D3B95-1870-4173-8DBB-C9A33AE422A8}" name="SAPSA/NGPSA PMT"/>
    <tableColumn id="3" xr3:uid="{BA4821A8-6EC3-4D0F-B497-A415DDABD9C6}" name="Status"/>
    <tableColumn id="4" xr3:uid="{A8FB94A1-65AA-4CC5-A7E6-E1B0852FD58A}" name="Nick Name"/>
    <tableColumn id="5" xr3:uid="{BAEA4FB1-4F1A-4B67-A248-2BBB33C97286}" name="Name"/>
    <tableColumn id="6" xr3:uid="{C0BBC0C2-4AB7-4ADB-8983-9F87DBDA0B59}" name="Surname"/>
    <tableColumn id="7" xr3:uid="{A8C98238-FD83-4723-B6B9-475D210C3CEF}" name="Initials"/>
    <tableColumn id="8" xr3:uid="{AC4F9191-4A9B-4B59-969B-33A0E5CAABC2}" name="Residential Address"/>
    <tableColumn id="9" xr3:uid="{967A7EB3-BE55-45CB-9ED5-DCC1A0013F1D}" name="Identity Number"/>
    <tableColumn id="11" xr3:uid="{00C57350-EB01-45DE-8208-8CECA1DD0DB8}" name="Gender" dataDxfId="155">
      <calculatedColumnFormula>IF(MID(I2,8,1)="0","Lady",IF(Table1[[#This Row],[Age]]&gt;60,"SS",IF(Table1[[#This Row],[Age]]&gt;50,"S",IF(Table1[[#This Row],[Age]]&lt;21,"Jnr"," "))))</calculatedColumnFormula>
    </tableColumn>
    <tableColumn id="21" xr3:uid="{872383BD-7F5E-4E53-AF93-66E9F7A870A9}" name="Date of birth" dataDxfId="154">
      <calculatedColumnFormula xml:space="preserve"> IFERROR(DATE(LEFT(I2,2)+IF(LEFT(I2,2)&lt;RIGHT(YEAR(TODAY()),2),2000,1900),MID(I2,3,2),MID(I2,5,2)),"")</calculatedColumnFormula>
    </tableColumn>
    <tableColumn id="12" xr3:uid="{28710749-C3B0-4927-B485-FAB47CB500FF}" name="Age" dataDxfId="153">
      <calculatedColumnFormula>DATEDIF(Table1[[#This Row],[Date of birth]],TODAY(),"Y")</calculatedColumnFormula>
    </tableColumn>
    <tableColumn id="13" xr3:uid="{9F3F9FFA-D9E9-4F1D-B103-A77C0D966D69}" name="Cell Phone"/>
    <tableColumn id="14" xr3:uid="{B95962D9-D065-446D-B863-F8DFAE274645}" name="E-mail Address"/>
    <tableColumn id="15" xr3:uid="{81506791-E8D1-4F59-9095-A374BFF72281}" name="RO Status"/>
    <tableColumn id="16" xr3:uid="{054D6E8B-7BAA-4CD0-9BED-D0E32251868D}" name="Invoice Number"/>
    <tableColumn id="17" xr3:uid="{7B7FFAD7-2828-4FAE-B4FC-1EB95110A89D}" name="Amount"/>
    <tableColumn id="18" xr3:uid="{E6C8682A-B1B2-4C2B-8CEB-A6D32096B2F4}" name="Multi Pmts"/>
    <tableColumn id="19" xr3:uid="{7D1C2827-9C1A-4D11-AF42-2CDA33F92130}" name="PAID Amount"/>
    <tableColumn id="20" xr3:uid="{F81E72B4-34BC-4C1D-B3A9-34EA006E214B}" name="PAID Date"/>
    <tableColumn id="10" xr3:uid="{FC2E1ADB-5A2C-4EA5-B172-A5DE70883CC4}" name="Affiliation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98CF379-7576-4008-9737-EF63C1108EA5}" name="__xlnm._FilterDatabase_1510" displayName="__xlnm._FilterDatabase_1510" ref="A1:V126" totalsRowShown="0">
  <autoFilter ref="A1:V126" xr:uid="{BB3AE806-5B13-4B6F-80A9-A7789AC716CB}"/>
  <sortState xmlns:xlrd2="http://schemas.microsoft.com/office/spreadsheetml/2017/richdata2" ref="A2:V126">
    <sortCondition ref="A1:A126"/>
  </sortState>
  <tableColumns count="22">
    <tableColumn id="1" xr3:uid="{ED20F3B4-D0D7-42B6-83A2-832DE2D0ACBC}" name="Club Ranking"/>
    <tableColumn id="2" xr3:uid="{3257A239-34B2-4F0A-B91A-27728F6A7D08}" name="SAPSA Number" dataDxfId="54"/>
    <tableColumn id="3" xr3:uid="{3ECA57B6-2F5A-4FF1-9F97-ECCBFEC5EBD0}" name="Name" dataDxfId="53"/>
    <tableColumn id="4" xr3:uid="{98B91171-0849-42B8-BEE6-5ECA2C8D758A}" name="Surname" dataDxfId="52"/>
    <tableColumn id="5" xr3:uid="{355039D9-B7F0-4104-82FC-E2EB0EAA90D9}" name="Initials" dataDxfId="51"/>
    <tableColumn id="6" xr3:uid="{6FDCE0D8-1E6D-44BE-B53B-6316287C98F9}" name="Tag" dataDxfId="50">
      <calculatedColumnFormula>_xlfn.XLOOKUP(__xlnm._FilterDatabase_1510[[#This Row],[SAPSA Number]],'DS Point summary'!A:A,'DS Point summary'!E:E)</calculatedColumnFormula>
    </tableColumn>
    <tableColumn id="7" xr3:uid="{9B46FE12-304A-4877-A267-BF0AA36E5277}" name="Age" dataDxfId="49"/>
    <tableColumn id="8" xr3:uid="{567F5568-BC99-4237-A146-09DFDE9E4B46}" name="Division"/>
    <tableColumn id="9" xr3:uid="{0FA25C4A-16F8-4E35-92AA-74CFC1062125}" name="Points Earned">
      <calculatedColumnFormula>(IF(K2&gt;0,1,0)+(IF(L2&gt;0,1,0))+(IF(M2&gt;0,1,0))+(IF(N2&gt;0,1,0))+(IF(O2&gt;0,1,0))+(IF(P2&gt;0,1,0))+(IF(Q2&gt;0,1,0))+(IF(R2&gt;0,1,0))+(IF(S2&gt;0,1,0))+(IF(T2&gt;0,1,0))+(IF(U2&gt;0,1,0))+(IF(V2&gt;0,1,0)))</calculatedColumnFormula>
    </tableColumn>
    <tableColumn id="10" xr3:uid="{2B0C71BB-BAA6-494A-8EEC-8234C6EAEB7E}" name="Resuls" dataDxfId="48">
      <calculatedColumnFormula>(LARGE(K2:U2,1)+LARGE(K2:U2,2)+LARGE(K2:U2,3)+LARGE(K2:U2,4)+LARGE(K2:U2,5))/5</calculatedColumnFormula>
    </tableColumn>
    <tableColumn id="11" xr3:uid="{A8C3165C-AAAB-4239-AFE4-80B50FC9BAFF}" name="Jan"/>
    <tableColumn id="12" xr3:uid="{325CDC02-F900-4D19-A278-3569ADF93A5A}" name="Feb"/>
    <tableColumn id="13" xr3:uid="{857160D4-E6FB-4B6B-8809-C8D3ADBBF97C}" name="Mar"/>
    <tableColumn id="14" xr3:uid="{3591678F-0DC5-44C7-94EB-55C7BA355361}" name="Apr"/>
    <tableColumn id="15" xr3:uid="{AED07A1A-E75A-48FA-BFF4-F6E33BFAFC44}" name="May"/>
    <tableColumn id="16" xr3:uid="{87663F47-384F-4DDD-8EF2-CAC4719BD4C1}" name="Jun"/>
    <tableColumn id="17" xr3:uid="{9F28F3F2-E4DC-4609-8D8C-3C0ABB310B16}" name="Jul"/>
    <tableColumn id="18" xr3:uid="{1955F5A7-9CE2-4BA0-A669-0F89D156663C}" name="Aug"/>
    <tableColumn id="19" xr3:uid="{A76BFA62-51B2-4E8A-9BA7-D52406A6ABFA}" name="Sep"/>
    <tableColumn id="20" xr3:uid="{558257A8-16D3-4AEA-ABBE-AC738DDAE755}" name="Oct"/>
    <tableColumn id="21" xr3:uid="{2BDB8809-D72B-4475-8ECE-217631872D83}" name="Nov"/>
    <tableColumn id="22" xr3:uid="{1AA40F00-05C6-4CAF-9C5C-F63615882264}" name="Dec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2E2869E8-7A45-4039-A5CA-DF80390E4C7C}" name="__xlnm._FilterDatabase_1511" displayName="__xlnm._FilterDatabase_1511" ref="A1:V124" totalsRowShown="0">
  <autoFilter ref="A1:V124" xr:uid="{BD931477-3CB9-49AA-B03B-1BE056B24DE5}"/>
  <sortState xmlns:xlrd2="http://schemas.microsoft.com/office/spreadsheetml/2017/richdata2" ref="A2:V124">
    <sortCondition ref="A1:A124"/>
  </sortState>
  <tableColumns count="22">
    <tableColumn id="1" xr3:uid="{F134C134-93BD-45AA-B018-85565810A437}" name="Club Ranking"/>
    <tableColumn id="2" xr3:uid="{0C63BE64-84F4-44A9-9078-08D8D19B2741}" name="SAPSA Number" dataDxfId="46"/>
    <tableColumn id="3" xr3:uid="{A87AF142-0089-4C1A-935A-220B91D72A90}" name="Name" dataDxfId="45"/>
    <tableColumn id="4" xr3:uid="{D5CF6C1A-F4D3-4B4E-BB14-C95E5569E8A3}" name="Surname" dataDxfId="44"/>
    <tableColumn id="5" xr3:uid="{3832A391-EFE2-4A3E-BEAF-810D21E9CDEB}" name="Initials" dataDxfId="43"/>
    <tableColumn id="6" xr3:uid="{C3C4AA23-6031-4D80-8BC8-D7B7718CB577}" name="Tag" dataDxfId="42">
      <calculatedColumnFormula>_xlfn.XLOOKUP(__xlnm._FilterDatabase_1511[[#This Row],[SAPSA Number]],'DS Point summary'!A:A,'DS Point summary'!E:E)</calculatedColumnFormula>
    </tableColumn>
    <tableColumn id="7" xr3:uid="{74CCAE07-6C53-4BCF-AA83-1C448F3D7C1B}" name="Age" dataDxfId="41">
      <calculatedColumnFormula>_xlfn.XLOOKUP(__xlnm._FilterDatabase_1511[[#This Row],[SAPSA Number]],'DS Point summary'!A:A,'DS Point summary'!F:F)</calculatedColumnFormula>
    </tableColumn>
    <tableColumn id="8" xr3:uid="{D01234D9-F7A1-4A79-9DBA-60678BF036ED}" name="Division"/>
    <tableColumn id="9" xr3:uid="{B84FE9F0-0CD9-41D3-8BC9-6DF8B627121D}" name="Points Earned">
      <calculatedColumnFormula>(IF(K2&gt;0,1,0)+(IF(L2&gt;0,1,0))+(IF(M2&gt;0,1,0))+(IF(N2&gt;0,1,0))+(IF(O2&gt;0,1,0))+(IF(P2&gt;0,1,0))+(IF(Q2&gt;0,1,0))+(IF(R2&gt;0,1,0))+(IF(S2&gt;0,1,0))+(IF(T2&gt;0,1,0))+(IF(U2&gt;0,1,0))+(IF(V2&gt;0,1,0)))</calculatedColumnFormula>
    </tableColumn>
    <tableColumn id="10" xr3:uid="{77C40FD3-7997-4FB7-A03D-F69E4D4A39C1}" name="Resuls" dataDxfId="40">
      <calculatedColumnFormula>(LARGE(K2:U2,1)+LARGE(K2:U2,2)+LARGE(K2:U2,3)+LARGE(K2:U2,4)+LARGE(K2:U2,5))/5</calculatedColumnFormula>
    </tableColumn>
    <tableColumn id="11" xr3:uid="{2FBCDB4E-70D1-4A19-B9D6-FD88CF88BB73}" name="Jan"/>
    <tableColumn id="12" xr3:uid="{31DDF0DA-9837-4097-B78C-C88D874D9513}" name="Feb"/>
    <tableColumn id="13" xr3:uid="{6826BA4D-73DD-4DEC-99AC-1B9D9EE4682C}" name="Mar"/>
    <tableColumn id="14" xr3:uid="{8F29E2AD-CA7A-4C0E-AA30-C942A4533926}" name="Apr"/>
    <tableColumn id="15" xr3:uid="{2FD7AFF0-6F43-4D6A-AED0-D7461D247C4E}" name="May"/>
    <tableColumn id="16" xr3:uid="{4E035B9F-3C90-40FA-A293-4957FA190A51}" name="Jun"/>
    <tableColumn id="17" xr3:uid="{99DDACFA-45AF-4264-AB5E-55869AC5207F}" name="Jul"/>
    <tableColumn id="18" xr3:uid="{C15A7AE1-2145-426F-91A9-FB29E1AE4A2A}" name="Aug"/>
    <tableColumn id="19" xr3:uid="{2FA08143-2402-4D59-9D40-437CAB74EFD0}" name="Sep"/>
    <tableColumn id="20" xr3:uid="{DD6C6BD2-DFCD-4A58-9899-6F88D1178958}" name="Oct"/>
    <tableColumn id="21" xr3:uid="{779262EC-247D-428E-9D7C-FA523E8ED245}" name="Nov"/>
    <tableColumn id="22" xr3:uid="{6BC4032C-F577-46DA-BD97-AF7771E38191}" name="Dec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87DD135A-7402-49CE-969A-B4CAC3EF71A1}" name="__xlnm._FilterDatabase_1512" displayName="__xlnm._FilterDatabase_1512" ref="A1:V124" totalsRowShown="0">
  <autoFilter ref="A1:V124" xr:uid="{1AE84E73-0415-4A9A-B31F-8381B73B4138}"/>
  <sortState xmlns:xlrd2="http://schemas.microsoft.com/office/spreadsheetml/2017/richdata2" ref="A2:V124">
    <sortCondition ref="B1:B124"/>
  </sortState>
  <tableColumns count="22">
    <tableColumn id="1" xr3:uid="{0EAF9EC1-ABEA-4142-B701-CD751501F88A}" name="Club Ranking"/>
    <tableColumn id="2" xr3:uid="{7C232C10-04CE-4B23-9156-CC5AD57B30A7}" name="SAPSA Number" dataDxfId="38"/>
    <tableColumn id="3" xr3:uid="{07F6A422-F76E-408C-BE3F-98807A528B0E}" name="Name" dataDxfId="37"/>
    <tableColumn id="4" xr3:uid="{F9C55386-2EF1-4ED3-ACED-A5E7074A5E50}" name="Surname" dataDxfId="36"/>
    <tableColumn id="5" xr3:uid="{55D550C1-4281-464B-AA2E-8A1D914B955E}" name="Initials" dataDxfId="35"/>
    <tableColumn id="6" xr3:uid="{099C052F-F4D9-4A49-9E1D-29D1DAAC84EC}" name="Tag" dataDxfId="34">
      <calculatedColumnFormula>_xlfn.XLOOKUP(__xlnm._FilterDatabase_1512[[#This Row],[SAPSA Number]],'DS Point summary'!A:A,'DS Point summary'!E:E)</calculatedColumnFormula>
    </tableColumn>
    <tableColumn id="7" xr3:uid="{8F4AC686-860F-45EC-B237-5C49A23F5BDA}" name="Age" dataDxfId="33">
      <calculatedColumnFormula>_xlfn.XLOOKUP(__xlnm._FilterDatabase_1512[[#This Row],[SAPSA Number]],'DS Point summary'!A:A,'DS Point summary'!F:F)</calculatedColumnFormula>
    </tableColumn>
    <tableColumn id="8" xr3:uid="{2B5FA3CF-7EBA-4845-8697-6124ACEA681C}" name="Division"/>
    <tableColumn id="9" xr3:uid="{83DAEE27-5368-4554-AB22-E9DBB494E58D}" name="Points Earned">
      <calculatedColumnFormula>(IF(K2&gt;0,1,0)+(IF(L2&gt;0,1,0))+(IF(M2&gt;0,1,0))+(IF(N2&gt;0,1,0))+(IF(O2&gt;0,1,0))+(IF(P2&gt;0,1,0))+(IF(Q2&gt;0,1,0))+(IF(R2&gt;0,1,0))+(IF(S2&gt;0,1,0))+(IF(T2&gt;0,1,0))+(IF(U2&gt;0,1,0))+(IF(V2&gt;0,1,0)))</calculatedColumnFormula>
    </tableColumn>
    <tableColumn id="10" xr3:uid="{7D80D9C8-6A2C-49CB-8533-04679DE93725}" name="Resuls" dataDxfId="32">
      <calculatedColumnFormula>(LARGE(K2:U2,1)+LARGE(K2:U2,2)+LARGE(K2:U2,3)+LARGE(K2:U2,4)+LARGE(K2:U2,5))/5</calculatedColumnFormula>
    </tableColumn>
    <tableColumn id="11" xr3:uid="{E7741137-ED0A-4E70-90D3-8ABCD4F03CDA}" name="Jan"/>
    <tableColumn id="12" xr3:uid="{BAC9E5B9-97BA-4732-BE92-98CC2DD79702}" name="Feb"/>
    <tableColumn id="13" xr3:uid="{0C51F6A3-BFAF-47FB-9AC7-4FDF7884250E}" name="Mar"/>
    <tableColumn id="14" xr3:uid="{909D1BE8-0DCA-48BB-BB6A-088FDC2AE823}" name="Apr"/>
    <tableColumn id="15" xr3:uid="{66544987-5B4B-49A0-8552-A4C776338083}" name="May"/>
    <tableColumn id="16" xr3:uid="{98CDD72F-2623-4F9D-93BC-144B58A2193D}" name="Jun"/>
    <tableColumn id="17" xr3:uid="{28070B65-2ED1-4912-8C8B-75EF798383D1}" name="Jul"/>
    <tableColumn id="18" xr3:uid="{55022FE3-80A5-4443-A06C-1BF18A0B1546}" name="Aug"/>
    <tableColumn id="19" xr3:uid="{ED15AE6C-6168-4A69-9C92-D1B496928B7F}" name="Sep"/>
    <tableColumn id="20" xr3:uid="{92B1629C-9C21-46E0-B4D6-DC1D5550D944}" name="Oct"/>
    <tableColumn id="21" xr3:uid="{BE23D8C9-4C15-4F05-B8EE-E57236AE8A3A}" name="Nov"/>
    <tableColumn id="22" xr3:uid="{9C89736A-3387-4445-8DA1-1C46C130AA4C}" name="Dec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268E9DD0-11E3-46D0-BF21-5E9883132842}" name="__xlnm._FilterDatabase_1514" displayName="__xlnm._FilterDatabase_1514" ref="A1:V123" totalsRowShown="0">
  <autoFilter ref="A1:V123" xr:uid="{D4480D7F-C5D5-4CE3-9BA5-9DCEC5AE6F55}"/>
  <sortState xmlns:xlrd2="http://schemas.microsoft.com/office/spreadsheetml/2017/richdata2" ref="A2:V123">
    <sortCondition ref="A1:A123"/>
  </sortState>
  <tableColumns count="22">
    <tableColumn id="1" xr3:uid="{0BC9457B-A571-4D6A-807E-41335CDFCD01}" name="Club Ranking"/>
    <tableColumn id="2" xr3:uid="{CF259DB4-622E-4A2B-AC69-37EA09C5E244}" name="SAPSA Number" dataDxfId="30"/>
    <tableColumn id="3" xr3:uid="{BE963554-2BB3-44C2-A35F-D0553DF8537E}" name="Name" dataDxfId="29"/>
    <tableColumn id="4" xr3:uid="{87146BEC-BCAB-4566-A29B-C113706CDA88}" name="Surname" dataDxfId="28"/>
    <tableColumn id="5" xr3:uid="{9AD72E7A-D84F-4D6D-984A-61CCFB3418DB}" name="Initials" dataDxfId="27"/>
    <tableColumn id="6" xr3:uid="{C03CCD29-9348-459A-970E-78356266B3CA}" name="Tag" dataDxfId="26">
      <calculatedColumnFormula>_xlfn.XLOOKUP(__xlnm._FilterDatabase_1514[[#This Row],[SAPSA Number]],'DS Point summary'!A:A,'DS Point summary'!E:E)</calculatedColumnFormula>
    </tableColumn>
    <tableColumn id="7" xr3:uid="{AA536F69-C0AA-4C67-B664-7B45108D419D}" name="Age" dataDxfId="25">
      <calculatedColumnFormula>_xlfn.XLOOKUP(__xlnm._FilterDatabase_1514[[#This Row],[SAPSA Number]],'DS Point summary'!A:A,'DS Point summary'!F:F)</calculatedColumnFormula>
    </tableColumn>
    <tableColumn id="8" xr3:uid="{0210A5C3-D128-49DA-A920-40E0A6897539}" name="Division"/>
    <tableColumn id="9" xr3:uid="{3EFD2802-2358-4AE2-BB61-0EC25E7F0491}" name="Points Earned">
      <calculatedColumnFormula>(IF(K2&gt;0,1,0)+(IF(L2&gt;0,1,0))+(IF(M2&gt;0,1,0))+(IF(N2&gt;0,1,0))+(IF(O2&gt;0,1,0))+(IF(P2&gt;0,1,0))+(IF(Q2&gt;0,1,0))+(IF(R2&gt;0,1,0))+(IF(S2&gt;0,1,0))+(IF(T2&gt;0,1,0))+(IF(U2&gt;0,1,0))+(IF(V2&gt;0,1,0)))</calculatedColumnFormula>
    </tableColumn>
    <tableColumn id="10" xr3:uid="{6EFDEC88-92B5-47CE-A4E6-6EF93A24C35C}" name="Resuls" dataDxfId="24">
      <calculatedColumnFormula>(LARGE(K2:U2,1)+LARGE(K2:U2,2)+LARGE(K2:U2,3)+LARGE(K2:U2,4)+LARGE(K2:U2,5))/5</calculatedColumnFormula>
    </tableColumn>
    <tableColumn id="11" xr3:uid="{12CE2908-8A71-44C4-9312-F8463B009A7C}" name="Jan"/>
    <tableColumn id="12" xr3:uid="{14973D4D-6797-4647-9DD4-1CF2E6B04022}" name="Feb"/>
    <tableColumn id="13" xr3:uid="{6F950972-1479-4E45-A06B-C0423CFAD5F3}" name="Mar"/>
    <tableColumn id="14" xr3:uid="{DBE5B056-E183-44C8-B1F6-5A0711F6FD8D}" name="Apr"/>
    <tableColumn id="15" xr3:uid="{3DBE5039-E527-4383-A057-F84E2EDA4CB4}" name="May"/>
    <tableColumn id="16" xr3:uid="{A74E0E89-BC25-4F01-ADE4-21159640A7B5}" name="Jun"/>
    <tableColumn id="17" xr3:uid="{1A4B2D71-3D6E-4270-BD4B-DB23DD222738}" name="Jul"/>
    <tableColumn id="18" xr3:uid="{185F38E9-CE06-420C-94CB-21E06A0C73AB}" name="Aug"/>
    <tableColumn id="19" xr3:uid="{E739B473-17D7-4319-8FDF-EB385DA4F78F}" name="Sep"/>
    <tableColumn id="20" xr3:uid="{D136D75A-9962-4DA9-9166-67C68D872C4A}" name="Oct"/>
    <tableColumn id="21" xr3:uid="{E0ABCED3-81AD-4DF0-99C7-ADDB4C756DE9}" name="Nov"/>
    <tableColumn id="22" xr3:uid="{13DB0D5F-9DB7-4074-BAC8-F21445D345CA}" name="Dec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80AD7662-6AC7-45D4-BA6E-219A4AA25FB2}" name="__xlnm._FilterDatabase_1513" displayName="__xlnm._FilterDatabase_1513" ref="A1:V123" totalsRowShown="0">
  <autoFilter ref="A1:V123" xr:uid="{CCE0D801-8ACB-4AE3-A470-467074411704}"/>
  <sortState xmlns:xlrd2="http://schemas.microsoft.com/office/spreadsheetml/2017/richdata2" ref="A2:V123">
    <sortCondition ref="A1:A123"/>
  </sortState>
  <tableColumns count="22">
    <tableColumn id="1" xr3:uid="{B6555D9A-DE80-483A-82EC-D497C576B0E6}" name="Club Ranking"/>
    <tableColumn id="2" xr3:uid="{F20F4A79-FDE1-4201-9DC9-5E7826A39850}" name="SAPSA Number" dataDxfId="22"/>
    <tableColumn id="3" xr3:uid="{7C066432-EAA5-4194-9911-B65576190CF5}" name="Name" dataDxfId="21"/>
    <tableColumn id="4" xr3:uid="{BF6B0357-1398-4363-961F-8AB1F55505A1}" name="Surname" dataDxfId="20"/>
    <tableColumn id="5" xr3:uid="{864C8980-0EDA-4609-A8A7-AD7B54265B05}" name="Initials" dataDxfId="19"/>
    <tableColumn id="6" xr3:uid="{2C0ABAC9-D6B4-40DD-836D-506E1AC88950}" name="Tag" dataDxfId="18">
      <calculatedColumnFormula>_xlfn.XLOOKUP(__xlnm._FilterDatabase_1513[[#This Row],[SAPSA Number]],'DS Point summary'!A:A,'DS Point summary'!E:E)</calculatedColumnFormula>
    </tableColumn>
    <tableColumn id="7" xr3:uid="{72B71A5A-8D60-495F-A8D5-9CBA332156FD}" name="Age" dataDxfId="17">
      <calculatedColumnFormula>_xlfn.XLOOKUP(__xlnm._FilterDatabase_1513[[#This Row],[SAPSA Number]],'DS Point summary'!A:A,'DS Point summary'!F:F)</calculatedColumnFormula>
    </tableColumn>
    <tableColumn id="8" xr3:uid="{4C01F1D2-80FB-4AD5-86CF-068FB3FDD8AB}" name="Division"/>
    <tableColumn id="9" xr3:uid="{4A7E6B5A-D8F6-46B9-B6E8-5AC0BB6C0304}" name="Points Earned">
      <calculatedColumnFormula>(IF(K2&gt;0,1,0)+(IF(L2&gt;0,1,0))+(IF(M2&gt;0,1,0))+(IF(N2&gt;0,1,0))+(IF(O2&gt;0,1,0))+(IF(P2&gt;0,1,0))+(IF(Q2&gt;0,1,0))+(IF(R2&gt;0,1,0))+(IF(S2&gt;0,1,0))+(IF(T2&gt;0,1,0))+(IF(U2&gt;0,1,0))+(IF(V2&gt;0,1,0)))</calculatedColumnFormula>
    </tableColumn>
    <tableColumn id="10" xr3:uid="{D20B24EA-1EF1-4C1B-9D5E-8C73C9251B99}" name="Resuls" dataDxfId="16">
      <calculatedColumnFormula>(LARGE(K2:U2,1)+LARGE(K2:U2,2)+LARGE(K2:U2,3)+LARGE(K2:U2,4)+LARGE(K2:U2,5))/5</calculatedColumnFormula>
    </tableColumn>
    <tableColumn id="11" xr3:uid="{7439891F-E317-4415-9384-BFFF95AC601B}" name="Jan"/>
    <tableColumn id="12" xr3:uid="{483D2137-048A-4304-911F-3893D450B8F4}" name="Feb"/>
    <tableColumn id="13" xr3:uid="{4C0A3D95-5DE0-4635-80BF-B21E2EB57A73}" name="Mar"/>
    <tableColumn id="14" xr3:uid="{CA4F182D-B29F-40A6-83D5-E1E2115513A0}" name="Apr"/>
    <tableColumn id="15" xr3:uid="{AF32E833-0203-4F7E-8015-51098C8E6E40}" name="May"/>
    <tableColumn id="16" xr3:uid="{7A4E4FBE-C64A-43A9-86E6-D0F3C4244CD4}" name="Jun"/>
    <tableColumn id="17" xr3:uid="{6A990D6C-F59B-48D7-8B3E-3E4536A9249E}" name="Jul"/>
    <tableColumn id="18" xr3:uid="{03BA6E39-4205-47DE-B674-3A1CF96ABEF0}" name="Aug"/>
    <tableColumn id="19" xr3:uid="{1A26F359-A7FF-4BDC-8016-5CFEBFC7BA5F}" name="Sep"/>
    <tableColumn id="20" xr3:uid="{E52053EF-9D4A-43A1-806A-B3E155F19E9E}" name="Oct"/>
    <tableColumn id="21" xr3:uid="{D4360FA9-3DB0-44B8-9F63-B51BBEBFBD54}" name="Nov"/>
    <tableColumn id="22" xr3:uid="{2237EC4E-CB9C-49DC-8DF4-ABF1272FB1C7}" name="Dec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B786FB9E-AE4E-4F79-BC79-618226BC982D}" name="__xlnm._FilterDatabase_1515" displayName="__xlnm._FilterDatabase_1515" ref="A1:V126" totalsRowShown="0">
  <autoFilter ref="A1:V126" xr:uid="{7FC1ACC7-4CC1-4266-B72C-5A19FAC8AEE2}"/>
  <sortState xmlns:xlrd2="http://schemas.microsoft.com/office/spreadsheetml/2017/richdata2" ref="A2:V126">
    <sortCondition ref="A1:A126"/>
  </sortState>
  <tableColumns count="22">
    <tableColumn id="1" xr3:uid="{6D5A84A1-1A74-49E4-ACC7-AD49D7C123D3}" name="Club Ranking"/>
    <tableColumn id="2" xr3:uid="{0DA2CEF0-5527-4D9D-AFA4-5670B2C93B17}" name="SAPSA Number" dataDxfId="14"/>
    <tableColumn id="3" xr3:uid="{EFB30CF1-A37A-47E4-8017-B411EF879BF4}" name="Name" dataDxfId="13"/>
    <tableColumn id="4" xr3:uid="{B6C3899B-3D3F-4DCC-88FB-E685F2C75DB2}" name="Surname" dataDxfId="12"/>
    <tableColumn id="5" xr3:uid="{F1BE9FF4-9CA8-4F19-83A8-CC76FDB20F67}" name="Initials" dataDxfId="11"/>
    <tableColumn id="6" xr3:uid="{F9DC4AB7-AF2E-4306-8075-14CBB9F69118}" name="Tag" dataDxfId="10">
      <calculatedColumnFormula>_xlfn.XLOOKUP(__xlnm._FilterDatabase_1515[[#This Row],[SAPSA Number]],'DS Point summary'!A:A,'DS Point summary'!E:E)</calculatedColumnFormula>
    </tableColumn>
    <tableColumn id="7" xr3:uid="{862E2AEE-E675-437B-9826-25D689DD8393}" name="Age" dataDxfId="9">
      <calculatedColumnFormula>_xlfn.XLOOKUP(__xlnm._FilterDatabase_1515[[#This Row],[SAPSA Number]],'DS Point summary'!A:A,'DS Point summary'!F:F)</calculatedColumnFormula>
    </tableColumn>
    <tableColumn id="8" xr3:uid="{440B0CFF-6DD4-4845-84AA-FBDB63ABAE1A}" name="Division"/>
    <tableColumn id="9" xr3:uid="{FACFDB28-FF0F-4539-AB7C-55D5778FE46B}" name="Points Earned">
      <calculatedColumnFormula>(IF(K2&gt;0,1,0)+(IF(L2&gt;0,1,0))+(IF(M2&gt;0,1,0))+(IF(N2&gt;0,1,0))+(IF(O2&gt;0,1,0))+(IF(P2&gt;0,1,0))+(IF(Q2&gt;0,1,0))+(IF(R2&gt;0,1,0))+(IF(S2&gt;0,1,0))+(IF(T2&gt;0,1,0))+(IF(U2&gt;0,1,0))+(IF(V2&gt;0,1,0)))</calculatedColumnFormula>
    </tableColumn>
    <tableColumn id="10" xr3:uid="{24D093F9-D888-4BA6-B496-B405BC393766}" name="Resuls" dataDxfId="8">
      <calculatedColumnFormula>(LARGE(K2:U2,1)+LARGE(K2:U2,2)+LARGE(K2:U2,3)+LARGE(K2:U2,4)+LARGE(K2:U2,5))/5</calculatedColumnFormula>
    </tableColumn>
    <tableColumn id="11" xr3:uid="{5E938BC7-139E-4D74-97E8-848726825379}" name="Jan"/>
    <tableColumn id="12" xr3:uid="{4B46FD65-8C0A-459B-A7F2-359A51E81680}" name="Feb"/>
    <tableColumn id="13" xr3:uid="{ED5FC4F9-1668-4562-8233-BF4DC89B23F9}" name="Mar"/>
    <tableColumn id="14" xr3:uid="{66B2C02A-870B-4E21-A4DC-C5A09B80044C}" name="Apr"/>
    <tableColumn id="15" xr3:uid="{5D1B367E-A85E-43B5-902B-5EFEA3E3BCCC}" name="May"/>
    <tableColumn id="16" xr3:uid="{4D7A8D4D-52CE-401E-9779-25983211297D}" name="Jun"/>
    <tableColumn id="17" xr3:uid="{686BA25C-8176-434A-98AF-F7DD6639C492}" name="Jul"/>
    <tableColumn id="18" xr3:uid="{E8F7BACA-6858-46A6-8955-24199BC8E5ED}" name="Aug"/>
    <tableColumn id="19" xr3:uid="{14C274FC-88FA-4FAC-9916-3FB9B72AC526}" name="Sep"/>
    <tableColumn id="20" xr3:uid="{A4C57001-511C-4E51-A749-252FD32A0AA3}" name="Oct"/>
    <tableColumn id="21" xr3:uid="{77A819C8-4830-4B3A-B999-65AF2DB97125}" name="Nov"/>
    <tableColumn id="22" xr3:uid="{28A13AC1-B432-4098-B199-31E5C3ED7926}" name="Dec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34F61005-2379-4346-AE8D-16D0278BF2E4}" name="__xlnm._FilterDatabase_1516" displayName="__xlnm._FilterDatabase_1516" ref="A1:V123" totalsRowShown="0">
  <autoFilter ref="A1:V123" xr:uid="{7E78175B-8476-401D-98A3-39AB45E9CA8C}"/>
  <sortState xmlns:xlrd2="http://schemas.microsoft.com/office/spreadsheetml/2017/richdata2" ref="A2:V123">
    <sortCondition ref="A1:A123"/>
  </sortState>
  <tableColumns count="22">
    <tableColumn id="1" xr3:uid="{2BD9C74B-3381-487A-B255-824DF1A11767}" name="Club Ranking"/>
    <tableColumn id="2" xr3:uid="{9B474DD4-CBF1-4D8F-9143-F3227217C2FA}" name="SAPSA Number" dataDxfId="6"/>
    <tableColumn id="3" xr3:uid="{922EFBCB-A4E6-488D-9485-3DEEDA20B803}" name="Name" dataDxfId="5"/>
    <tableColumn id="4" xr3:uid="{2A2CFDD7-33E9-44BA-8BA6-49C2FD010F0A}" name="Surname" dataDxfId="4"/>
    <tableColumn id="5" xr3:uid="{CA056B10-C07C-4A16-82C0-90AF645774CB}" name="Initials" dataDxfId="3"/>
    <tableColumn id="6" xr3:uid="{B1BEAA50-D399-474F-9AFD-238EB871A264}" name="Tag" dataDxfId="2">
      <calculatedColumnFormula>_xlfn.XLOOKUP(__xlnm._FilterDatabase_1516[[#This Row],[SAPSA Number]],'DS Point summary'!A:A,'DS Point summary'!E:E)</calculatedColumnFormula>
    </tableColumn>
    <tableColumn id="7" xr3:uid="{811AA6AA-3BEB-4206-9853-473FE583166A}" name="Age" dataDxfId="1">
      <calculatedColumnFormula>_xlfn.XLOOKUP(__xlnm._FilterDatabase_1516[[#This Row],[SAPSA Number]],'DS Point summary'!A:A,'DS Point summary'!F:F)</calculatedColumnFormula>
    </tableColumn>
    <tableColumn id="8" xr3:uid="{14BD5067-527E-49E8-8559-3AAEC4092E62}" name="Division"/>
    <tableColumn id="9" xr3:uid="{E0D56B1F-D043-42B8-B671-53314607A8A2}" name="Points Earned">
      <calculatedColumnFormula>(IF(K2&gt;0,1,0)+(IF(L2&gt;0,1,0))+(IF(M2&gt;0,1,0))+(IF(N2&gt;0,1,0))+(IF(O2&gt;0,1,0))+(IF(P2&gt;0,1,0))+(IF(Q2&gt;0,1,0))+(IF(R2&gt;0,1,0))+(IF(S2&gt;0,1,0))+(IF(T2&gt;0,1,0))+(IF(U2&gt;0,1,0))+(IF(V2&gt;0,1,0)))</calculatedColumnFormula>
    </tableColumn>
    <tableColumn id="10" xr3:uid="{31B7C555-5D71-443D-8620-26F9622A1264}" name="Resuls" dataDxfId="0">
      <calculatedColumnFormula>(LARGE(K2:U2,1)+LARGE(K2:U2,2)+LARGE(K2:U2,3)+LARGE(K2:U2,4)+LARGE(K2:U2,5))/5</calculatedColumnFormula>
    </tableColumn>
    <tableColumn id="11" xr3:uid="{88388F5B-DD32-4BCA-B148-1AA9A6F46E26}" name="Jan"/>
    <tableColumn id="12" xr3:uid="{21ED47D8-DAFC-4050-802D-5D53A660F450}" name="Feb"/>
    <tableColumn id="13" xr3:uid="{574789ED-FD76-4361-BAAF-4F560B1121D1}" name="Mar"/>
    <tableColumn id="14" xr3:uid="{C4C79DD0-3BFF-4939-9A03-3634362D6CFC}" name="Apr"/>
    <tableColumn id="15" xr3:uid="{54053B89-E13D-4923-A6E9-A6A0C4E048E0}" name="May"/>
    <tableColumn id="16" xr3:uid="{9025A24D-7F10-407E-960F-04088B8B0D69}" name="Jun"/>
    <tableColumn id="17" xr3:uid="{4EA367B2-E81A-4FC2-B694-CAE57525EDF7}" name="Jul"/>
    <tableColumn id="18" xr3:uid="{EC6972CC-1F05-4FAE-98FB-0216988D8839}" name="Aug"/>
    <tableColumn id="19" xr3:uid="{1536C502-A815-488B-AE26-59042DE584B3}" name="Sep"/>
    <tableColumn id="20" xr3:uid="{2F4ABD76-67A1-4DD4-9FDB-ADF55C807983}" name="Oct"/>
    <tableColumn id="21" xr3:uid="{64A69FEA-8658-4BBB-9C86-33362E644247}" name="Nov"/>
    <tableColumn id="22" xr3:uid="{31B6CE3D-418B-4AB3-BE6C-A6C55F49DAE3}" name="Dec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5832585-B784-4427-9742-57360DC6AB9B}" name="Table2" displayName="Table2" ref="A1:AI123" totalsRowShown="0" headerRowDxfId="150" dataDxfId="148" headerRowBorderDxfId="149" tableBorderDxfId="147">
  <autoFilter ref="A1:AI123" xr:uid="{112035D3-D729-4F81-B34D-EB459DBDAEB4}"/>
  <sortState xmlns:xlrd2="http://schemas.microsoft.com/office/spreadsheetml/2017/richdata2" ref="A2:AI123">
    <sortCondition ref="A1:A123"/>
  </sortState>
  <tableColumns count="35">
    <tableColumn id="1" xr3:uid="{4E45139B-7F43-47AF-AE1D-1EF71C1C51E4}" name="SAPSA Number" dataDxfId="146"/>
    <tableColumn id="2" xr3:uid="{B7D68790-307F-4451-8133-24509880A0D7}" name="Name" dataDxfId="145"/>
    <tableColumn id="3" xr3:uid="{09FF76D8-F9F3-4547-BD3A-78FBE7C24624}" name="Surname" dataDxfId="144"/>
    <tableColumn id="4" xr3:uid="{4AFA7D92-4DDB-4562-B25D-B36764BB24D3}" name="Initials" dataDxfId="143"/>
    <tableColumn id="5" xr3:uid="{3941BCE9-5895-4414-AAB6-5E60C6933FE5}" name="Category" dataDxfId="142">
      <calculatedColumnFormula>_xlfn.XLOOKUP(Table2[[#This Row],[SAPSA Number]],Table1[SAPSA number],Table1[Gender])</calculatedColumnFormula>
    </tableColumn>
    <tableColumn id="6" xr3:uid="{D81E4382-F345-42D2-BB8F-6AF36FB2BDE2}" name="Age" dataDxfId="141">
      <calculatedColumnFormula>_xlfn.XLOOKUP(Table2[[#This Row],[SAPSA Number]],Table1[SAPSA number],Table1[Age])</calculatedColumnFormula>
    </tableColumn>
    <tableColumn id="7" xr3:uid="{0B99320D-3E44-4CB5-9953-3DF187CE560B}" name="On web" dataDxfId="140"/>
    <tableColumn id="8" xr3:uid="{0B24DEEA-5FEF-48D1-B4A1-9A28E585DED7}" name="Total DS Points Earned" dataDxfId="139">
      <calculatedColumnFormula>SUM(Table2[[#This Row],[Club Points]:[League Points Earned - Dec]])</calculatedColumnFormula>
    </tableColumn>
    <tableColumn id="9" xr3:uid="{07AEC6BD-AECB-445D-B1A9-BC7498D7C095}" name="Club Points" dataDxfId="138">
      <calculatedColumnFormula>SUM(Table2[[#This Row],[Std handgun]:[Modified]])</calculatedColumnFormula>
    </tableColumn>
    <tableColumn id="10" xr3:uid="{30DCCDED-6565-4C3F-883D-3624DFE91063}" name="League Points Earned - Jan" dataDxfId="137"/>
    <tableColumn id="11" xr3:uid="{4EE960E4-43C1-458E-8647-B5FF63F9EF71}" name="League Points Earned - Feb" dataDxfId="136"/>
    <tableColumn id="12" xr3:uid="{66491D45-108C-4026-9AA7-7F62D0868B65}" name="League Points Earned - March" dataDxfId="135"/>
    <tableColumn id="13" xr3:uid="{4B9F73C7-B8A2-421E-9F78-01847F0680BD}" name="League Points Earned - April" dataDxfId="134"/>
    <tableColumn id="14" xr3:uid="{C66B3E2E-B678-4426-8E92-5E933EB68A61}" name="League Points Earned - May" dataDxfId="133"/>
    <tableColumn id="15" xr3:uid="{C3402F39-B7F6-48B0-997E-6DEF4047CCF7}" name="League Points Earned - June" dataDxfId="132"/>
    <tableColumn id="16" xr3:uid="{FE4CB8BB-C687-45BB-9D7A-9A660EDE70EA}" name="League Points Earned - July" dataDxfId="131"/>
    <tableColumn id="17" xr3:uid="{8CCB88AC-BA69-4F1E-9EE2-B1E7B694D9FC}" name="League Points Earned - Aug" dataDxfId="130"/>
    <tableColumn id="18" xr3:uid="{CA5C3459-C008-4F15-9187-45CEF11760A8}" name="League Points Earned - Sept" dataDxfId="129"/>
    <tableColumn id="19" xr3:uid="{2F018006-5B1D-463E-B0E3-8EE89A2914F3}" name="League Points Earned - Oct" dataDxfId="128"/>
    <tableColumn id="20" xr3:uid="{02C3E347-1CF2-4502-AB0D-12BC1BEE7AF9}" name="League Points Earned - Nov" dataDxfId="127"/>
    <tableColumn id="21" xr3:uid="{6C76C90C-413B-4AD6-B9E3-B16C56DAD750}" name="League Points Earned - Dec" dataDxfId="126"/>
    <tableColumn id="22" xr3:uid="{FA19D691-6AF3-4F7C-97C9-71ABC940EF88}" name="Std handgun" dataDxfId="125">
      <calculatedColumnFormula>_xlfn.XLOOKUP(Table2[[#This Row],[SAPSA Number]],'STD Handgun'!B:B,'STD Handgun'!I:I)</calculatedColumnFormula>
    </tableColumn>
    <tableColumn id="23" xr3:uid="{91498BF5-01B9-4D10-8C3C-A89380BCEB4B}" name="Prod Optics Handgun" dataDxfId="124">
      <calculatedColumnFormula>_xlfn.XLOOKUP(Table2[[#This Row],[SAPSA Number]],'PROD OPTICS Handgun'!B:B,'PROD OPTICS Handgun'!I:I)</calculatedColumnFormula>
    </tableColumn>
    <tableColumn id="24" xr3:uid="{751B0EFC-B1DA-43EE-BA2A-923B6750902C}" name="Prod Handgun" dataDxfId="123">
      <calculatedColumnFormula>_xlfn.XLOOKUP(Table2[[#This Row],[SAPSA Number]],'PROD Handgun'!B:B,'PROD Handgun'!I:I)</calculatedColumnFormula>
    </tableColumn>
    <tableColumn id="25" xr3:uid="{2C752B6F-5089-4A03-9EAC-F734DE106A21}" name="Open Handgun" dataDxfId="122">
      <calculatedColumnFormula>_xlfn.XLOOKUP(Table2[[#This Row],[SAPSA Number]],'OPEN Handgun'!B:B,'OPEN Handgun'!I:I)</calculatedColumnFormula>
    </tableColumn>
    <tableColumn id="26" xr3:uid="{F06EF83A-1EC7-4660-AB6F-501AA5A1E2C8}" name="Classic handgun" dataDxfId="121">
      <calculatedColumnFormula>_xlfn.XLOOKUP(Table2[[#This Row],[SAPSA Number]],'CLASSIC Handgun'!B:B,'CLASSIC Handgun'!I:I)</calculatedColumnFormula>
    </tableColumn>
    <tableColumn id="27" xr3:uid="{221967AA-06A9-4A84-B473-5B5CEEDD7876}" name="Pistol Caliber Carbine" dataDxfId="120">
      <calculatedColumnFormula>_xlfn.XLOOKUP(Table2[[#This Row],[SAPSA Number]],PCC!B:B,PCC!I:I)</calculatedColumnFormula>
    </tableColumn>
    <tableColumn id="28" xr3:uid="{35F9A644-11A2-49C6-96DF-F49BF337C0FC}" name="Semi Auto Rifle - Open" dataDxfId="119">
      <calculatedColumnFormula>_xlfn.XLOOKUP(Table2[[#This Row],[SAPSA Number]],'SAOpen Rifle'!B:B,'SAOpen Rifle'!I:I)</calculatedColumnFormula>
    </tableColumn>
    <tableColumn id="29" xr3:uid="{01C4FC45-3350-4DC4-85DA-9C075EFED394}" name="Semi Auto Rifle - STD" dataDxfId="118">
      <calculatedColumnFormula>_xlfn.XLOOKUP(Table2[[#This Row],[SAPSA Number]],'SA Std Rifle'!B:B,'SA Std Rifle'!I:I)</calculatedColumnFormula>
    </tableColumn>
    <tableColumn id="30" xr3:uid="{1561005B-C0B7-452E-A9D9-E048E6A1366A}" name="Mini Rifle - Std" dataDxfId="117">
      <calculatedColumnFormula>_xlfn.XLOOKUP(Table2[[#This Row],[SAPSA Number]],'STD Mini Rifle'!B:B,'STD Mini Rifle'!I:I)</calculatedColumnFormula>
    </tableColumn>
    <tableColumn id="31" xr3:uid="{2044A954-40A0-4144-9D57-CF68F6490518}" name="Mini Rifle - Open" dataDxfId="116">
      <calculatedColumnFormula>_xlfn.XLOOKUP(Table2[[#This Row],[SAPSA Number]],'Open Mini Rifle'!B:B,'Open Mini Rifle'!I:I)</calculatedColumnFormula>
    </tableColumn>
    <tableColumn id="33" xr3:uid="{D013E229-1593-47D9-9C40-9628395A8F44}" name="Open Shotgun" dataDxfId="115">
      <calculatedColumnFormula>_xlfn.XLOOKUP(Table2[[#This Row],[SAPSA Number]],'SA OPEN Shotgun'!B:B,'SA OPEN Shotgun'!I:I)</calculatedColumnFormula>
    </tableColumn>
    <tableColumn id="34" xr3:uid="{A65AED68-C33E-4FD1-8F79-153D1A513A88}" name="Std Shotgun" dataDxfId="114">
      <calculatedColumnFormula>_xlfn.XLOOKUP(Table2[[#This Row],[SAPSA Number]],'SA STD Shotgun'!B:B,'SA STD Shotgun'!I:I)</calculatedColumnFormula>
    </tableColumn>
    <tableColumn id="35" xr3:uid="{5B0F28F1-DADD-4F5C-A6FB-0EF062DF1374}" name="Std Manual Shotgun" dataDxfId="113">
      <calculatedColumnFormula>_xlfn.XLOOKUP(Table2[[#This Row],[SAPSA Number]],'MAN STD Shotgun'!B:B,'MAN STD Shotgun'!I:I)</calculatedColumnFormula>
    </tableColumn>
    <tableColumn id="36" xr3:uid="{A3CA5781-2D1F-4D32-87D8-6665A2BDCCDE}" name="Modified" dataDxfId="112">
      <calculatedColumnFormula>_xlfn.XLOOKUP(Table2[[#This Row],[SAPSA Number]],'MODIFIED Shotgun'!B:B,'MODIFIED Shotgun'!I:I)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3E48016-18E9-4382-BCF2-F2FE9A5CCD82}" name="__xlnm._FilterDatabase_1" displayName="__xlnm._FilterDatabase_1" ref="A1:V125" totalsRowShown="0">
  <autoFilter ref="A1:V125" xr:uid="{BA3C916F-7CE4-4DE2-938C-81957A011EF5}"/>
  <sortState xmlns:xlrd2="http://schemas.microsoft.com/office/spreadsheetml/2017/richdata2" ref="A2:V125">
    <sortCondition ref="A1:A125"/>
  </sortState>
  <tableColumns count="22">
    <tableColumn id="1" xr3:uid="{44FB19D0-8706-426A-801D-8D35D40B5A2F}" name="Club Ranking"/>
    <tableColumn id="2" xr3:uid="{3E7F452B-5117-4869-A6DF-D19F9C81E60C}" name="SAPSA Number" dataDxfId="110"/>
    <tableColumn id="3" xr3:uid="{773DEC08-C69B-4C29-918F-4798A5C53DDA}" name="Name" dataDxfId="109"/>
    <tableColumn id="4" xr3:uid="{07D580DA-021A-41EA-96B8-2431FC7FA91D}" name="Surname" dataDxfId="108"/>
    <tableColumn id="5" xr3:uid="{09D2D269-3F7C-412E-837D-146714AA74EF}" name="Initials" dataDxfId="107"/>
    <tableColumn id="6" xr3:uid="{0779B5B8-B321-42BF-9C50-7B1731AC081F}" name="Tag" dataDxfId="106">
      <calculatedColumnFormula>_xlfn.XLOOKUP(__xlnm._FilterDatabase_1[[#This Row],[SAPSA Number]],'DS Point summary'!A:A,'DS Point summary'!E:E)</calculatedColumnFormula>
    </tableColumn>
    <tableColumn id="7" xr3:uid="{A9273FC7-7308-42E6-8E80-C35C373763E9}" name="Age" dataDxfId="105"/>
    <tableColumn id="8" xr3:uid="{595FDB42-E5EE-4535-855B-F6EAB81A371F}" name="Division"/>
    <tableColumn id="9" xr3:uid="{19F553AE-FEE6-438B-AA75-8B8033D9D356}" name="Points Earned">
      <calculatedColumnFormula>(IF(K2&gt;0,1,0)+(IF(L2&gt;0,1,0))+(IF(M2&gt;0,1,0))+(IF(N2&gt;0,1,0))+(IF(O2&gt;0,1,0))+(IF(P2&gt;0,1,0))+(IF(Q2&gt;0,1,0))+(IF(R2&gt;0,1,0))+(IF(S2&gt;0,1,0))+(IF(T2&gt;0,1,0))+(IF(U2&gt;0,1,0))+(IF(V2&gt;0,1,0)))</calculatedColumnFormula>
    </tableColumn>
    <tableColumn id="10" xr3:uid="{0B45E47C-28D7-4D38-B48D-D83CCF774006}" name="Resuls" dataDxfId="104">
      <calculatedColumnFormula>(LARGE(K2:U2,1)+LARGE(K2:U2,2)+LARGE(K2:U2,3)+LARGE(K2:U2,4)+LARGE(K2:U2,5))/5</calculatedColumnFormula>
    </tableColumn>
    <tableColumn id="11" xr3:uid="{FEF010A0-0386-4E57-B7B6-1917A0165B4B}" name="Jan"/>
    <tableColumn id="12" xr3:uid="{E65679ED-1263-4C4D-9F84-36E43DCDE83D}" name="Feb"/>
    <tableColumn id="13" xr3:uid="{1F31E8DD-5FD0-43A2-9DFE-D400AEDA1E55}" name="Mar"/>
    <tableColumn id="14" xr3:uid="{3F7E2092-1943-46D1-AECC-712720D2F583}" name="Apr"/>
    <tableColumn id="15" xr3:uid="{F7D5F031-7347-4747-825F-EA0BD2FAA90B}" name="May"/>
    <tableColumn id="16" xr3:uid="{06509564-44CC-4421-9762-E449B88A7704}" name="Jun"/>
    <tableColumn id="17" xr3:uid="{164D569E-C1AD-44BD-ACA5-F07E5F0F36F5}" name="Jul"/>
    <tableColumn id="18" xr3:uid="{17A1E044-453E-480F-93B1-490B1A7141A4}" name="Aug"/>
    <tableColumn id="19" xr3:uid="{58466182-6086-419E-9F43-B91229F93740}" name="Sep"/>
    <tableColumn id="20" xr3:uid="{537E3F4A-480C-4FF0-B933-FED272D5C0F8}" name="Oct"/>
    <tableColumn id="21" xr3:uid="{3BDDD2EB-6244-43F1-9AD3-7C144D13F1A0}" name="Nov"/>
    <tableColumn id="22" xr3:uid="{E6080E23-550F-4C2C-8D4D-DD61BD50420C}" name="Dec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2D79DEC-0F0D-4453-A642-0C406EA58C88}" name="__xlnm._FilterDatabase_15" displayName="__xlnm._FilterDatabase_15" ref="A1:V125" totalsRowShown="0">
  <autoFilter ref="A1:V125" xr:uid="{F6235444-995C-4F36-9BA7-9B39AA5DEEBB}"/>
  <sortState xmlns:xlrd2="http://schemas.microsoft.com/office/spreadsheetml/2017/richdata2" ref="A2:V125">
    <sortCondition ref="A1:A125"/>
  </sortState>
  <tableColumns count="22">
    <tableColumn id="1" xr3:uid="{707BD841-6B06-4C53-9079-3F1AC4783B8A}" name="Club Ranking"/>
    <tableColumn id="2" xr3:uid="{5AEF330B-3130-43D3-A043-FC1C0562FD3F}" name="SAPSA Number" dataDxfId="102"/>
    <tableColumn id="3" xr3:uid="{63D423E2-F21C-459B-B3E5-F3CA0580B50E}" name="Name" dataDxfId="101"/>
    <tableColumn id="4" xr3:uid="{7049BCF2-4B69-4C49-A69C-051A4E88A4AF}" name="Surname" dataDxfId="100"/>
    <tableColumn id="5" xr3:uid="{7798C3ED-2C1B-4F69-B37A-A2245E634C87}" name="Initials" dataDxfId="99"/>
    <tableColumn id="6" xr3:uid="{4EE36329-A994-4EEB-89BC-3CAFEDCDF366}" name="Tag" dataDxfId="98"/>
    <tableColumn id="7" xr3:uid="{E02627EB-F6E6-429A-B722-166509049AAE}" name="Age" dataDxfId="97"/>
    <tableColumn id="8" xr3:uid="{5C34D223-F5FA-4013-9F67-2848A259E8A2}" name="Division"/>
    <tableColumn id="9" xr3:uid="{BF8C5D18-4571-451E-8AB5-BA3E78A6BD28}" name="Points Earned">
      <calculatedColumnFormula>(IF(K2&gt;0,1,0)+(IF(L2&gt;0,1,0))+(IF(M2&gt;0,1,0))+(IF(N2&gt;0,1,0))+(IF(O2&gt;0,1,0))+(IF(P2&gt;0,1,0))+(IF(Q2&gt;0,1,0))+(IF(R2&gt;0,1,0))+(IF(S2&gt;0,1,0))+(IF(T2&gt;0,1,0))+(IF(U2&gt;0,1,0))+(IF(V2&gt;0,1,0)))</calculatedColumnFormula>
    </tableColumn>
    <tableColumn id="10" xr3:uid="{209110F9-0E11-4EFC-BCFC-29FF2BDB0137}" name="Resuls" dataDxfId="96">
      <calculatedColumnFormula>(LARGE(K2:U2,1)+LARGE(K2:U2,2)+LARGE(K2:U2,3)+LARGE(K2:U2,4)+LARGE(K2:U2,5))/5</calculatedColumnFormula>
    </tableColumn>
    <tableColumn id="11" xr3:uid="{DCFA8667-9F39-46C1-8A61-EE19E280DA81}" name="Jan"/>
    <tableColumn id="12" xr3:uid="{70CF03B3-89EE-424B-9EE1-8050DF521A7D}" name="Feb"/>
    <tableColumn id="13" xr3:uid="{32B81527-9866-431F-BD9D-E87140104B79}" name="Mar"/>
    <tableColumn id="14" xr3:uid="{803E7BF9-24C3-4083-AA98-EC7AF37EFDCC}" name="Apr"/>
    <tableColumn id="15" xr3:uid="{FFAB7159-8C0B-446E-90D9-2B8CA1422798}" name="May"/>
    <tableColumn id="16" xr3:uid="{779219A6-A000-4D60-B53D-47B0BBB5C2D6}" name="Jun"/>
    <tableColumn id="17" xr3:uid="{E629DBFE-020A-4DC1-8807-6D0B1AE810FC}" name="Jul"/>
    <tableColumn id="18" xr3:uid="{0556B040-9D91-4E22-80AF-4E86247E4DF8}" name="Aug"/>
    <tableColumn id="19" xr3:uid="{0EDCC514-AE2C-4079-A640-F3FB9A29C56B}" name="Sep"/>
    <tableColumn id="20" xr3:uid="{1EB6ED74-4C51-42F5-92F3-3024EA650525}" name="Oct"/>
    <tableColumn id="21" xr3:uid="{3F584ACA-3278-4A54-92A2-2AB11DDE87D2}" name="Nov"/>
    <tableColumn id="22" xr3:uid="{2DED2105-99E7-46C2-9C46-DF5E97D9C141}" name="Dec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C389362-7C33-46ED-812E-C02939BE5F33}" name="__xlnm._FilterDatabase_156" displayName="__xlnm._FilterDatabase_156" ref="A1:V123" totalsRowShown="0">
  <autoFilter ref="A1:V123" xr:uid="{19B0AB0A-888D-46B0-8C39-1493355A11CF}"/>
  <sortState xmlns:xlrd2="http://schemas.microsoft.com/office/spreadsheetml/2017/richdata2" ref="A2:V122">
    <sortCondition ref="A1:A122"/>
  </sortState>
  <tableColumns count="22">
    <tableColumn id="1" xr3:uid="{E30E430B-7ACD-46BE-838A-D14506C8587A}" name="Club Ranking"/>
    <tableColumn id="2" xr3:uid="{01167A55-0875-451B-9D24-7E07F1AD4E99}" name="SAPSA Number" dataDxfId="94"/>
    <tableColumn id="3" xr3:uid="{223CC43C-DA77-46DA-9870-7C696A0B86B9}" name="Name" dataDxfId="93"/>
    <tableColumn id="4" xr3:uid="{AEA1D909-E69B-4555-92E4-1274B85F30B5}" name="Surname" dataDxfId="92"/>
    <tableColumn id="5" xr3:uid="{EACCBB79-F858-45FF-BCFC-B20259EDDE2B}" name="Initials" dataDxfId="91"/>
    <tableColumn id="6" xr3:uid="{B089E035-42A9-44DE-92EB-B80B7FD10055}" name="Tag" dataDxfId="90">
      <calculatedColumnFormula>_xlfn.XLOOKUP(__xlnm._FilterDatabase_156[[#This Row],[SAPSA Number]],'DS Point summary'!A:A,'DS Point summary'!E:E)</calculatedColumnFormula>
    </tableColumn>
    <tableColumn id="7" xr3:uid="{C5739BD5-EC2A-41B1-A288-564B87A94F26}" name="Age" dataDxfId="89">
      <calculatedColumnFormula>_xlfn.XLOOKUP(__xlnm._FilterDatabase_156[[#This Row],[SAPSA Number]],'DS Point summary'!A:A,'DS Point summary'!F:F)</calculatedColumnFormula>
    </tableColumn>
    <tableColumn id="8" xr3:uid="{EB3899C2-7734-46C5-BE27-64BF7A968FA0}" name="Division"/>
    <tableColumn id="9" xr3:uid="{71032324-98AB-4CEC-8A08-3A340D5B50AB}" name="Points Earned">
      <calculatedColumnFormula>(IF(K2&gt;0,1,0)+(IF(L2&gt;0,1,0))+(IF(M2&gt;0,1,0))+(IF(N2&gt;0,1,0))+(IF(O2&gt;0,1,0))+(IF(P2&gt;0,1,0))+(IF(Q2&gt;0,1,0))+(IF(R2&gt;0,1,0))+(IF(S2&gt;0,1,0))+(IF(T2&gt;0,1,0))+(IF(U2&gt;0,1,0))+(IF(V2&gt;0,1,0)))</calculatedColumnFormula>
    </tableColumn>
    <tableColumn id="10" xr3:uid="{5581E6B5-5659-40E6-8A33-3C2081ABD152}" name="Resuls" dataDxfId="88">
      <calculatedColumnFormula>(LARGE(K2:U2,1)+LARGE(K2:U2,2)+LARGE(K2:U2,3)+LARGE(K2:U2,4)+LARGE(K2:U2,5))/5</calculatedColumnFormula>
    </tableColumn>
    <tableColumn id="11" xr3:uid="{45F2B99B-D1C0-487E-B151-BE7CD186F066}" name="Jan"/>
    <tableColumn id="12" xr3:uid="{07FAEA75-33FE-43DE-AFDF-26BD7E446D21}" name="Feb"/>
    <tableColumn id="13" xr3:uid="{79A53B05-3092-4998-9BFE-06779D340B12}" name="Mar"/>
    <tableColumn id="14" xr3:uid="{0572C861-AE00-42FE-8B6F-E08CDA158252}" name="Apr"/>
    <tableColumn id="15" xr3:uid="{5E586016-2F2A-4A30-BA96-4D66A9836973}" name="May"/>
    <tableColumn id="16" xr3:uid="{01693EA4-DC43-4D67-BF52-63C6D70EEAA8}" name="Jun"/>
    <tableColumn id="17" xr3:uid="{22293521-7409-41C4-B40C-0391A3323F47}" name="Jul"/>
    <tableColumn id="18" xr3:uid="{30B1FA22-A6AA-4D6E-BE71-96560E810B91}" name="Aug"/>
    <tableColumn id="19" xr3:uid="{EAF04160-D825-48EA-8DE3-35D28762BC30}" name="Sep"/>
    <tableColumn id="20" xr3:uid="{6FCFA7E2-C79A-4E43-8E87-7F303D3B7D86}" name="Oct"/>
    <tableColumn id="21" xr3:uid="{D19DA478-DA2B-4339-9AF7-DDC1F47439D6}" name="Nov"/>
    <tableColumn id="22" xr3:uid="{5C873793-9E25-40F8-BB4C-9FF4EB4FCFB4}" name="Dec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AF85FAC-F172-4B3C-B62F-E54F7CC2B445}" name="__xlnm._FilterDatabase_157" displayName="__xlnm._FilterDatabase_157" ref="A1:V123" totalsRowShown="0">
  <autoFilter ref="A1:V123" xr:uid="{E60DE9C6-09D3-4AA3-897D-3D89F07ACA1C}"/>
  <sortState xmlns:xlrd2="http://schemas.microsoft.com/office/spreadsheetml/2017/richdata2" ref="A2:V122">
    <sortCondition ref="A1:A122"/>
  </sortState>
  <tableColumns count="22">
    <tableColumn id="1" xr3:uid="{C23EF3DF-6D9B-4EC5-BA29-EF76F8EE6FD0}" name="Club Ranking"/>
    <tableColumn id="2" xr3:uid="{2C0BB5DA-C963-4EEB-B759-CA6075DBBEF9}" name="SAPSA Number" dataDxfId="86"/>
    <tableColumn id="3" xr3:uid="{796A538D-6DE1-4D0B-BD97-AB534C7F3E76}" name="Name" dataDxfId="85"/>
    <tableColumn id="4" xr3:uid="{2F0DDDE2-834B-4E18-9031-CB65532B4342}" name="Surname" dataDxfId="84"/>
    <tableColumn id="5" xr3:uid="{D2BF0E67-A784-453B-96C4-2D93BA582A0F}" name="Initials" dataDxfId="83"/>
    <tableColumn id="6" xr3:uid="{379F96C7-795A-4F5D-B9FC-90C4C7E7600F}" name="Tag" dataDxfId="82">
      <calculatedColumnFormula>_xlfn.XLOOKUP(__xlnm._FilterDatabase_157[[#This Row],[SAPSA Number]],'DS Point summary'!A:A,'DS Point summary'!E:E)</calculatedColumnFormula>
    </tableColumn>
    <tableColumn id="7" xr3:uid="{A7C0BFDC-73BD-426B-9D41-577487173833}" name="Age" dataDxfId="81">
      <calculatedColumnFormula>_xlfn.XLOOKUP(__xlnm._FilterDatabase_157[[#This Row],[SAPSA Number]],'DS Point summary'!A:A,'DS Point summary'!F:F)</calculatedColumnFormula>
    </tableColumn>
    <tableColumn id="8" xr3:uid="{F766E54E-A874-4C79-B58C-1719D87C1C56}" name="Division"/>
    <tableColumn id="9" xr3:uid="{2A1B41A5-D079-46B8-B750-39D11E72D9D6}" name="Points Earned">
      <calculatedColumnFormula>(IF(K2&gt;0,1,0)+(IF(L2&gt;0,1,0))+(IF(M2&gt;0,1,0))+(IF(N2&gt;0,1,0))+(IF(O2&gt;0,1,0))+(IF(P2&gt;0,1,0))+(IF(Q2&gt;0,1,0))+(IF(R2&gt;0,1,0))+(IF(S2&gt;0,1,0))+(IF(T2&gt;0,1,0))+(IF(U2&gt;0,1,0))+(IF(V2&gt;0,1,0)))</calculatedColumnFormula>
    </tableColumn>
    <tableColumn id="10" xr3:uid="{1D162821-50E2-4B3C-B6AB-4B936F94CEA7}" name="Resuls" dataDxfId="80">
      <calculatedColumnFormula>(LARGE(K2:U2,1)+LARGE(K2:U2,2)+LARGE(K2:U2,3)+LARGE(K2:U2,4)+LARGE(K2:U2,5))/5</calculatedColumnFormula>
    </tableColumn>
    <tableColumn id="11" xr3:uid="{0234022D-0405-4950-B6C6-CC35168B4DFB}" name="Jan"/>
    <tableColumn id="12" xr3:uid="{98FBD040-C56B-462A-8094-E25957410058}" name="Feb"/>
    <tableColumn id="13" xr3:uid="{B3D68843-4B07-4CAA-9A45-C196874D7F97}" name="Mar"/>
    <tableColumn id="14" xr3:uid="{24ABC542-D82C-438F-B74A-430147020F66}" name="Apr"/>
    <tableColumn id="15" xr3:uid="{BEF79991-D41B-4B3E-9AC8-20776E37E13B}" name="May"/>
    <tableColumn id="16" xr3:uid="{DDCA0CB0-45A9-4AD0-8AC8-FE96AB37E881}" name="Jun"/>
    <tableColumn id="17" xr3:uid="{A7A3124D-A237-4E4B-BC53-E543D08CC5ED}" name="Jul"/>
    <tableColumn id="18" xr3:uid="{732E221F-917F-45BA-A6AD-879698242AF6}" name="Aug"/>
    <tableColumn id="19" xr3:uid="{4FAAB050-0986-4055-B42E-D6CD132FA367}" name="Sep"/>
    <tableColumn id="20" xr3:uid="{74EAA9B0-9ACC-40E3-8D78-C7C05EEA2125}" name="Oct"/>
    <tableColumn id="21" xr3:uid="{151B457F-6F48-4E67-96CD-6EE7D25905AC}" name="Nov"/>
    <tableColumn id="22" xr3:uid="{64E002A5-AB4F-4191-8249-2D0D32E1D8C7}" name="Dec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C31BFB01-DA62-4709-8D4C-D5D873E21760}" name="__xlnm._FilterDatabase_15717" displayName="__xlnm._FilterDatabase_15717" ref="A1:V123" totalsRowShown="0">
  <autoFilter ref="A1:V123" xr:uid="{C0F1359F-609A-4361-BD14-DF0DD0F75A4A}"/>
  <sortState xmlns:xlrd2="http://schemas.microsoft.com/office/spreadsheetml/2017/richdata2" ref="A2:V123">
    <sortCondition ref="A1:A123"/>
  </sortState>
  <tableColumns count="22">
    <tableColumn id="1" xr3:uid="{DEEF646A-4354-4372-8CDE-33C3E7EEFB49}" name="Club Ranking"/>
    <tableColumn id="2" xr3:uid="{C3E1AF34-FE78-4154-AB7A-DB68618EE5FE}" name="SAPSA Number" dataDxfId="78"/>
    <tableColumn id="3" xr3:uid="{AE1C9E85-7281-4B35-9648-91956FA5E71F}" name="Name" dataDxfId="77"/>
    <tableColumn id="4" xr3:uid="{C51A4BB7-44C0-48AD-A8E9-3242F7A84FE0}" name="Surname" dataDxfId="76"/>
    <tableColumn id="5" xr3:uid="{5B59355E-8CC7-48A2-B071-368BE5F7502C}" name="Initials" dataDxfId="75"/>
    <tableColumn id="6" xr3:uid="{7061667F-6211-4147-9AD6-9C747977B755}" name="Tag" dataDxfId="74">
      <calculatedColumnFormula>_xlfn.XLOOKUP(__xlnm._FilterDatabase_15717[[#This Row],[SAPSA Number]],'DS Point summary'!A:A,'DS Point summary'!E:E)</calculatedColumnFormula>
    </tableColumn>
    <tableColumn id="7" xr3:uid="{86781A77-ABEE-452E-8E02-3632C143CE4F}" name="Age" dataDxfId="73"/>
    <tableColumn id="8" xr3:uid="{19E66275-44D8-4CE4-8D33-B16BC5646B10}" name="Division"/>
    <tableColumn id="9" xr3:uid="{DEC92E7A-B211-4119-B8C2-294FCEBD15BF}" name="Points Earned">
      <calculatedColumnFormula>(IF(K2&gt;0,1,0)+(IF(L2&gt;0,1,0))+(IF(M2&gt;0,1,0))+(IF(N2&gt;0,1,0))+(IF(O2&gt;0,1,0))+(IF(P2&gt;0,1,0))+(IF(Q2&gt;0,1,0))+(IF(R2&gt;0,1,0))+(IF(S2&gt;0,1,0))+(IF(T2&gt;0,1,0))+(IF(U2&gt;0,1,0))+(IF(V2&gt;0,1,0)))</calculatedColumnFormula>
    </tableColumn>
    <tableColumn id="10" xr3:uid="{1B610140-B0BC-41B8-A062-E3A3F1896DF0}" name="Resuls" dataDxfId="72">
      <calculatedColumnFormula>(LARGE(K2:U2,1)+LARGE(K2:U2,2)+LARGE(K2:U2,3)+LARGE(K2:U2,4)+LARGE(K2:U2,5))/5</calculatedColumnFormula>
    </tableColumn>
    <tableColumn id="11" xr3:uid="{FDC72BFC-A452-4208-A753-C0E8FA1F7841}" name="Jan"/>
    <tableColumn id="12" xr3:uid="{49AB11E8-41D7-47EA-9783-0EB9471A16A2}" name="Feb"/>
    <tableColumn id="13" xr3:uid="{9F605F2F-A592-468B-AC62-FA3A563893F8}" name="Mar"/>
    <tableColumn id="14" xr3:uid="{B8367C13-8291-424B-BE58-5269D1A9EC81}" name="Apr"/>
    <tableColumn id="15" xr3:uid="{922CEB58-9499-4252-B70C-638F0278FC95}" name="May"/>
    <tableColumn id="16" xr3:uid="{24919F1F-A9CF-4F66-8E97-853AE6E22CAA}" name="Jun"/>
    <tableColumn id="17" xr3:uid="{BAE112AC-3956-45FC-8174-6902D049AE2F}" name="Jul"/>
    <tableColumn id="18" xr3:uid="{442091A0-4AF7-4D4C-B5F6-D7AAA7DCF99E}" name="Aug"/>
    <tableColumn id="19" xr3:uid="{AFA41FDE-CE4E-45D4-AD4C-DF0F1C9BAC69}" name="Sep"/>
    <tableColumn id="20" xr3:uid="{2605F62D-082E-411B-8B4F-7C572EE4F0B3}" name="Oct"/>
    <tableColumn id="21" xr3:uid="{0DF85A8C-53D4-45F1-BB4B-387B22D3685B}" name="Nov"/>
    <tableColumn id="22" xr3:uid="{5FCB2B94-5576-4D22-99CF-C2E169482397}" name="Dec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3898F13-8805-4C08-9FDE-7C6C13CA5525}" name="__xlnm._FilterDatabase_158" displayName="__xlnm._FilterDatabase_158" ref="A1:V123" totalsRowShown="0">
  <autoFilter ref="A1:V123" xr:uid="{AF3FE1C9-CA4E-450A-854A-7CECC9606D49}"/>
  <sortState xmlns:xlrd2="http://schemas.microsoft.com/office/spreadsheetml/2017/richdata2" ref="A2:V123">
    <sortCondition ref="A1:A123"/>
  </sortState>
  <tableColumns count="22">
    <tableColumn id="1" xr3:uid="{F4913BD9-053B-43D6-9BB0-6D1C05D67091}" name="Club Ranking"/>
    <tableColumn id="2" xr3:uid="{AD4EE62F-C52B-4FAB-ADE8-62EE8D80D43C}" name="SAPSA Number" dataDxfId="70"/>
    <tableColumn id="3" xr3:uid="{7F3AB694-D3A9-4A50-871D-A87AB6ECE32B}" name="Name" dataDxfId="69"/>
    <tableColumn id="4" xr3:uid="{BDA95363-AF61-4DD6-9B06-CFF5500C9098}" name="Surname" dataDxfId="68"/>
    <tableColumn id="5" xr3:uid="{86BF30D5-C449-4E57-9986-04BD8DBA9E24}" name="Initials" dataDxfId="67"/>
    <tableColumn id="6" xr3:uid="{D51AB9B4-99D4-466C-8FEF-36ABBADDA115}" name="Tag" dataDxfId="66">
      <calculatedColumnFormula>_xlfn.XLOOKUP(__xlnm._FilterDatabase_158[[#This Row],[SAPSA Number]],'DS Point summary'!A:A,'DS Point summary'!E:E)</calculatedColumnFormula>
    </tableColumn>
    <tableColumn id="7" xr3:uid="{F6EEF397-B53A-463D-B166-72380BB2E54D}" name="Age" dataDxfId="65"/>
    <tableColumn id="8" xr3:uid="{CEFE0B5B-AFED-4F44-83A0-75C4F2F6E4EC}" name="Division"/>
    <tableColumn id="9" xr3:uid="{FA74B47A-8A2F-406C-A873-DB1EB0C739E3}" name="Points Earned">
      <calculatedColumnFormula>(IF(K2&gt;0,1,0)+(IF(L2&gt;0,1,0))+(IF(M2&gt;0,1,0))+(IF(N2&gt;0,1,0))+(IF(O2&gt;0,1,0))+(IF(P2&gt;0,1,0))+(IF(Q2&gt;0,1,0))+(IF(R2&gt;0,1,0))+(IF(S2&gt;0,1,0))+(IF(T2&gt;0,1,0))+(IF(U2&gt;0,1,0))+(IF(V2&gt;0,1,0)))</calculatedColumnFormula>
    </tableColumn>
    <tableColumn id="10" xr3:uid="{68912572-C853-453C-8725-C8CC4CA3A85C}" name="Resuls" dataDxfId="64">
      <calculatedColumnFormula>(LARGE(K2:U2,1)+LARGE(K2:U2,2)+LARGE(K2:U2,3)+LARGE(K2:U2,4)+LARGE(K2:U2,5))/5</calculatedColumnFormula>
    </tableColumn>
    <tableColumn id="11" xr3:uid="{7D3657F5-C4F4-4715-B4EE-A5BC82496D5B}" name="Jan"/>
    <tableColumn id="12" xr3:uid="{AE624B69-C9EF-4446-80A6-DFFED39A16BC}" name="Feb"/>
    <tableColumn id="13" xr3:uid="{8BCF2F1B-40A1-494E-A40D-6F9963290AC9}" name="Mar"/>
    <tableColumn id="14" xr3:uid="{FBFDCA8E-0A92-40C9-96F4-EE9D64401F66}" name="Apr"/>
    <tableColumn id="15" xr3:uid="{2CB32568-4141-450B-87B8-3221F9757CFC}" name="May"/>
    <tableColumn id="16" xr3:uid="{6360C188-A930-458E-8D21-750154EB4375}" name="Jun"/>
    <tableColumn id="17" xr3:uid="{A860B3E1-3516-4751-94FF-89951006B183}" name="Jul"/>
    <tableColumn id="18" xr3:uid="{EA2AEFD4-BA4E-46E8-A694-1C54557A353F}" name="Aug"/>
    <tableColumn id="19" xr3:uid="{10AE7EA6-8257-4C39-A876-8C57F053A222}" name="Sep"/>
    <tableColumn id="20" xr3:uid="{31610A39-C614-4AA3-BFC6-5645CFA86EC0}" name="Oct"/>
    <tableColumn id="21" xr3:uid="{FB4208C2-991A-4034-AB53-6482A054D3B4}" name="Nov"/>
    <tableColumn id="22" xr3:uid="{B9EF60A6-BCD5-44CC-B9DB-8CFAF6693CD0}" name="Dec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5FBE963-7B24-4DF1-9FB1-BABE2E137CB7}" name="__xlnm._FilterDatabase_159" displayName="__xlnm._FilterDatabase_159" ref="A1:V124" totalsRowShown="0">
  <autoFilter ref="A1:V124" xr:uid="{3036655D-CB54-4FC3-B078-F2E49AB008AC}"/>
  <sortState xmlns:xlrd2="http://schemas.microsoft.com/office/spreadsheetml/2017/richdata2" ref="A2:V124">
    <sortCondition ref="A1:A124"/>
  </sortState>
  <tableColumns count="22">
    <tableColumn id="1" xr3:uid="{0C909A50-4E22-4A76-8066-BB643AFD3707}" name="Club Ranking"/>
    <tableColumn id="2" xr3:uid="{FAF7F414-34CA-48F2-A654-B6C3DDD0CF13}" name="SAPSA Number" dataDxfId="62"/>
    <tableColumn id="3" xr3:uid="{120EDAD6-A703-4F4F-A470-D267ABB5CBC6}" name="Name" dataDxfId="61"/>
    <tableColumn id="4" xr3:uid="{162F6117-7EAE-47C0-AA21-063165DD0758}" name="Surname" dataDxfId="60"/>
    <tableColumn id="5" xr3:uid="{13F45042-475E-4F6C-8437-3E478BAE73E1}" name="Initials" dataDxfId="59"/>
    <tableColumn id="6" xr3:uid="{DF86C6C3-4D2C-4725-858E-4B72CAC99BD0}" name="Tag" dataDxfId="58">
      <calculatedColumnFormula>_xlfn.XLOOKUP(__xlnm._FilterDatabase_159[[#This Row],[SAPSA Number]],'DS Point summary'!A:A,'DS Point summary'!E:E)</calculatedColumnFormula>
    </tableColumn>
    <tableColumn id="7" xr3:uid="{D0EFF48D-E389-423C-B6D5-54AC6DD64DBC}" name="Age" dataDxfId="57">
      <calculatedColumnFormula>_xlfn.XLOOKUP(__xlnm._FilterDatabase_159[[#This Row],[SAPSA Number]],'DS Point summary'!A:A,'DS Point summary'!F:F)</calculatedColumnFormula>
    </tableColumn>
    <tableColumn id="8" xr3:uid="{CFA42374-B03D-4743-94E9-01B470A737AF}" name="Division"/>
    <tableColumn id="9" xr3:uid="{A6A1DD4C-0992-4FE6-AA02-EB63FB776420}" name="Points Earned">
      <calculatedColumnFormula>(IF(K2&gt;0,1,0)+(IF(L2&gt;0,1,0))+(IF(M2&gt;0,1,0))+(IF(N2&gt;0,1,0))+(IF(O2&gt;0,1,0))+(IF(P2&gt;0,1,0))+(IF(Q2&gt;0,1,0))+(IF(R2&gt;0,1,0))+(IF(S2&gt;0,1,0))+(IF(T2&gt;0,1,0))+(IF(U2&gt;0,1,0))+(IF(V2&gt;0,1,0)))</calculatedColumnFormula>
    </tableColumn>
    <tableColumn id="10" xr3:uid="{94DEE510-8403-49D4-9AAB-F3D908CD0B75}" name="Resuls" dataDxfId="56">
      <calculatedColumnFormula>(LARGE(K2:U2,1)+LARGE(K2:U2,2)+LARGE(K2:U2,3)+LARGE(K2:U2,4)+LARGE(K2:U2,5))/5</calculatedColumnFormula>
    </tableColumn>
    <tableColumn id="11" xr3:uid="{FEF48659-14F0-4540-8381-FF3743D6148D}" name="Jan"/>
    <tableColumn id="12" xr3:uid="{5D67A429-060B-4F2A-8AC2-0CF464C326B4}" name="Feb"/>
    <tableColumn id="13" xr3:uid="{9C42DA6B-D8BB-4C3B-BB8A-9BDF62E8F461}" name="Mar"/>
    <tableColumn id="14" xr3:uid="{84CE8F41-886A-4DA4-B8E2-57B609542050}" name="Apr"/>
    <tableColumn id="15" xr3:uid="{24BA8DC2-7E64-48D6-AB1A-1C7B2134AE68}" name="May"/>
    <tableColumn id="16" xr3:uid="{A9C61CBF-C34E-437B-BFB0-63A0A9AA7A3E}" name="Jun"/>
    <tableColumn id="17" xr3:uid="{AEAE83E1-6C97-4D01-90D0-A46627C7E489}" name="Jul"/>
    <tableColumn id="18" xr3:uid="{C4CDC805-162A-47E7-8208-0BB232CC652F}" name="Aug"/>
    <tableColumn id="19" xr3:uid="{7F33458F-EF28-46BB-8B03-DF375036008B}" name="Sep"/>
    <tableColumn id="20" xr3:uid="{9C6AE737-02ED-47BA-9AD7-74D32AA5B42E}" name="Oct"/>
    <tableColumn id="21" xr3:uid="{C537CDA6-A61B-44CB-B903-8A3EBA7F1C11}" name="Nov"/>
    <tableColumn id="22" xr3:uid="{5C4E1FF4-9ABD-467C-BC1F-20A2FE9DB280}" name="Dec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yronvanheerden@gmail.com" TargetMode="External"/><Relationship Id="rId2" Type="http://schemas.openxmlformats.org/officeDocument/2006/relationships/hyperlink" Target="mailto:mervyne@vodamail.co.za" TargetMode="External"/><Relationship Id="rId1" Type="http://schemas.openxmlformats.org/officeDocument/2006/relationships/hyperlink" Target="mailto:daneel@pros.co.za" TargetMode="External"/><Relationship Id="rId4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2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1CB2D-2886-41BD-82FA-D1BD45CC911E}">
  <dimension ref="A1:U160"/>
  <sheetViews>
    <sheetView topLeftCell="E1" zoomScale="96" zoomScaleNormal="96" workbookViewId="0">
      <selection activeCell="G133" sqref="G133"/>
    </sheetView>
  </sheetViews>
  <sheetFormatPr defaultRowHeight="15" x14ac:dyDescent="0.25"/>
  <cols>
    <col min="1" max="1" width="16.28515625" customWidth="1"/>
    <col min="2" max="2" width="20.42578125" customWidth="1"/>
    <col min="4" max="4" width="12.7109375" hidden="1" customWidth="1"/>
    <col min="5" max="5" width="22.5703125" bestFit="1" customWidth="1"/>
    <col min="6" max="6" width="18.42578125" bestFit="1" customWidth="1"/>
    <col min="8" max="8" width="20.7109375" customWidth="1"/>
    <col min="9" max="9" width="21.7109375" customWidth="1"/>
    <col min="10" max="10" width="9.85546875" customWidth="1"/>
    <col min="11" max="11" width="14.42578125" style="57" customWidth="1"/>
    <col min="12" max="12" width="10.7109375" customWidth="1"/>
    <col min="13" max="13" width="12.7109375" customWidth="1"/>
    <col min="14" max="14" width="32.42578125" customWidth="1"/>
    <col min="15" max="15" width="11.5703125" customWidth="1"/>
    <col min="16" max="16" width="17.28515625" customWidth="1"/>
    <col min="17" max="17" width="10.28515625" customWidth="1"/>
    <col min="18" max="18" width="12.85546875" customWidth="1"/>
    <col min="19" max="19" width="15" customWidth="1"/>
    <col min="20" max="20" width="12" customWidth="1"/>
    <col min="21" max="21" width="28" bestFit="1" customWidth="1"/>
  </cols>
  <sheetData>
    <row r="1" spans="1:21" x14ac:dyDescent="0.25">
      <c r="A1" t="s">
        <v>627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s="57" t="s">
        <v>686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721</v>
      </c>
    </row>
    <row r="2" spans="1:21" x14ac:dyDescent="0.25">
      <c r="A2" s="93">
        <v>127</v>
      </c>
      <c r="E2" t="s">
        <v>208</v>
      </c>
      <c r="F2" s="65" t="s">
        <v>209</v>
      </c>
      <c r="G2" t="s">
        <v>196</v>
      </c>
      <c r="H2" t="s">
        <v>210</v>
      </c>
      <c r="I2" t="s">
        <v>211</v>
      </c>
      <c r="J2" t="s">
        <v>705</v>
      </c>
      <c r="K2" s="57">
        <f t="shared" ref="K2:K33" ca="1" si="0" xml:space="preserve"> IFERROR(DATE(LEFT(I2,2)+IF(LEFT(I2,2)&lt;RIGHT(YEAR(TODAY()),2),2000,1900),MID(I2,3,2),MID(I2,5,2)),"")</f>
        <v>21272</v>
      </c>
      <c r="L2" s="56">
        <f ca="1">DATEDIF(Table1[[#This Row],[Date of birth]],TODAY(),"Y")</f>
        <v>63</v>
      </c>
      <c r="M2" t="s">
        <v>212</v>
      </c>
      <c r="N2" t="s">
        <v>213</v>
      </c>
    </row>
    <row r="3" spans="1:21" x14ac:dyDescent="0.25">
      <c r="A3">
        <v>138</v>
      </c>
      <c r="E3" t="s">
        <v>861</v>
      </c>
      <c r="F3" t="s">
        <v>862</v>
      </c>
      <c r="G3" t="s">
        <v>863</v>
      </c>
      <c r="I3" s="55" t="s">
        <v>864</v>
      </c>
      <c r="J3" t="str">
        <f>IF(MID(I3,8,1)="0","Lady",IF(Table1[[#This Row],[Age]]&gt;60,"SS",IF(Table1[[#This Row],[Age]]&gt;50,"S",IF(Table1[[#This Row],[Age]]&lt;21,"Jnr"," "))))</f>
        <v>Lady</v>
      </c>
      <c r="K3" s="57">
        <f t="shared" ca="1" si="0"/>
        <v>22576</v>
      </c>
      <c r="L3" s="56">
        <f ca="1">DATEDIF(Table1[[#This Row],[Date of birth]],TODAY(),"Y")</f>
        <v>60</v>
      </c>
    </row>
    <row r="4" spans="1:21" x14ac:dyDescent="0.25">
      <c r="A4" s="117">
        <v>141</v>
      </c>
      <c r="E4" t="s">
        <v>214</v>
      </c>
      <c r="F4" s="65" t="s">
        <v>215</v>
      </c>
      <c r="G4" t="s">
        <v>216</v>
      </c>
      <c r="H4" t="s">
        <v>217</v>
      </c>
      <c r="I4" t="s">
        <v>218</v>
      </c>
      <c r="J4" t="str">
        <f ca="1">IF(MID(I4,8,1)="0","Lady",IF(Table1[[#This Row],[Age]]&gt;60,"SS",IF(Table1[[#This Row],[Age]]&gt;50,"S",IF(Table1[[#This Row],[Age]]&lt;21,"Jnr"," "))))</f>
        <v>S</v>
      </c>
      <c r="K4" s="57">
        <f t="shared" ca="1" si="0"/>
        <v>25390</v>
      </c>
      <c r="L4" s="56">
        <f ca="1">DATEDIF(Table1[[#This Row],[Date of birth]],TODAY(),"Y")</f>
        <v>52</v>
      </c>
      <c r="M4" t="s">
        <v>219</v>
      </c>
      <c r="N4" t="s">
        <v>220</v>
      </c>
    </row>
    <row r="5" spans="1:21" x14ac:dyDescent="0.25">
      <c r="A5" s="93">
        <v>191</v>
      </c>
      <c r="D5" t="s">
        <v>344</v>
      </c>
      <c r="E5" t="s">
        <v>392</v>
      </c>
      <c r="F5" s="65" t="s">
        <v>393</v>
      </c>
      <c r="G5" t="s">
        <v>344</v>
      </c>
      <c r="H5" t="s">
        <v>394</v>
      </c>
      <c r="I5" t="s">
        <v>395</v>
      </c>
      <c r="J5" t="str">
        <f ca="1">IF(MID(I5,8,1)="0","Lady",IF(Table1[[#This Row],[Age]]&gt;60,"SS",IF(Table1[[#This Row],[Age]]&gt;50,"S",IF(Table1[[#This Row],[Age]]&lt;21,"Jnr"," "))))</f>
        <v>S</v>
      </c>
      <c r="K5" s="57">
        <f t="shared" ca="1" si="0"/>
        <v>22998</v>
      </c>
      <c r="L5" s="56">
        <f ca="1">DATEDIF(Table1[[#This Row],[Date of birth]],TODAY(),"Y")</f>
        <v>59</v>
      </c>
      <c r="M5" t="s">
        <v>396</v>
      </c>
      <c r="N5" t="s">
        <v>397</v>
      </c>
    </row>
    <row r="6" spans="1:21" x14ac:dyDescent="0.25">
      <c r="A6" s="93">
        <v>199</v>
      </c>
      <c r="D6" t="s">
        <v>569</v>
      </c>
      <c r="E6" t="s">
        <v>570</v>
      </c>
      <c r="F6" s="65" t="s">
        <v>393</v>
      </c>
      <c r="G6" t="s">
        <v>571</v>
      </c>
      <c r="H6" t="s">
        <v>394</v>
      </c>
      <c r="I6" t="s">
        <v>572</v>
      </c>
      <c r="J6" t="str">
        <f>IF(MID(I6,8,1)="0","Lady",IF(Table1[[#This Row],[Age]]&gt;60,"SS",IF(Table1[[#This Row],[Age]]&gt;50,"S",IF(Table1[[#This Row],[Age]]&lt;21,"Jnr"," "))))</f>
        <v>Lady</v>
      </c>
      <c r="K6" s="57">
        <f t="shared" ca="1" si="0"/>
        <v>23343</v>
      </c>
      <c r="L6" s="56">
        <f ca="1">DATEDIF(Table1[[#This Row],[Date of birth]],TODAY(),"Y")</f>
        <v>58</v>
      </c>
      <c r="M6" t="s">
        <v>573</v>
      </c>
      <c r="N6" t="s">
        <v>574</v>
      </c>
    </row>
    <row r="7" spans="1:21" x14ac:dyDescent="0.25">
      <c r="A7" s="94">
        <v>206</v>
      </c>
      <c r="B7" s="87"/>
      <c r="C7" s="87"/>
      <c r="D7" s="87"/>
      <c r="E7" s="87" t="s">
        <v>495</v>
      </c>
      <c r="F7" s="127" t="s">
        <v>496</v>
      </c>
      <c r="G7" s="87" t="s">
        <v>497</v>
      </c>
      <c r="H7" s="87" t="s">
        <v>498</v>
      </c>
      <c r="I7" s="87" t="s">
        <v>499</v>
      </c>
      <c r="J7" s="87" t="str">
        <f ca="1">IF(MID(I7,8,1)="0","Lady",IF(Table1[[#This Row],[Age]]&gt;60,"SS",IF(Table1[[#This Row],[Age]]&gt;50,"S",IF(Table1[[#This Row],[Age]]&lt;21,"Jnr"," "))))</f>
        <v>S</v>
      </c>
      <c r="K7" s="88">
        <f t="shared" ca="1" si="0"/>
        <v>25503</v>
      </c>
      <c r="L7" s="89">
        <f ca="1">DATEDIF(Table1[[#This Row],[Date of birth]],TODAY(),"Y")</f>
        <v>52</v>
      </c>
      <c r="M7" s="87" t="s">
        <v>500</v>
      </c>
      <c r="N7" s="87" t="s">
        <v>501</v>
      </c>
      <c r="O7" s="87"/>
      <c r="P7" s="87"/>
      <c r="Q7" s="87"/>
      <c r="R7" s="87"/>
      <c r="S7" s="87"/>
      <c r="T7" s="87"/>
      <c r="U7" s="87"/>
    </row>
    <row r="8" spans="1:21" x14ac:dyDescent="0.25">
      <c r="A8" s="93">
        <v>242</v>
      </c>
      <c r="E8" t="s">
        <v>777</v>
      </c>
      <c r="F8" s="65" t="s">
        <v>778</v>
      </c>
      <c r="G8" t="s">
        <v>728</v>
      </c>
      <c r="H8" t="s">
        <v>779</v>
      </c>
      <c r="I8" s="55" t="s">
        <v>780</v>
      </c>
      <c r="J8" t="str">
        <f ca="1">IF(MID(I8,8,1)="0","Lady",IF(Table1[[#This Row],[Age]]&gt;60,"SS",IF(Table1[[#This Row],[Age]]&gt;50,"S",IF(Table1[[#This Row],[Age]]&lt;21,"Jnr"," "))))</f>
        <v xml:space="preserve"> </v>
      </c>
      <c r="K8" s="57">
        <f t="shared" ca="1" si="0"/>
        <v>27295</v>
      </c>
      <c r="L8" s="56">
        <f ca="1">DATEDIF(Table1[[#This Row],[Date of birth]],TODAY(),"Y")</f>
        <v>47</v>
      </c>
      <c r="M8" t="s">
        <v>781</v>
      </c>
      <c r="N8" t="s">
        <v>782</v>
      </c>
      <c r="S8">
        <v>2650</v>
      </c>
      <c r="T8" t="s">
        <v>783</v>
      </c>
    </row>
    <row r="9" spans="1:21" x14ac:dyDescent="0.25">
      <c r="A9" s="93">
        <v>250</v>
      </c>
      <c r="E9" t="s">
        <v>19</v>
      </c>
      <c r="F9" s="65" t="s">
        <v>20</v>
      </c>
      <c r="G9" t="s">
        <v>21</v>
      </c>
      <c r="H9" t="s">
        <v>22</v>
      </c>
      <c r="I9" s="55" t="s">
        <v>834</v>
      </c>
      <c r="J9" t="str">
        <f ca="1">IF(MID(I9,8,1)="0","Lady",IF(Table1[[#This Row],[Age]]&gt;60,"SS",IF(Table1[[#This Row],[Age]]&gt;50,"S",IF(Table1[[#This Row],[Age]]&lt;21,"Jnr"," "))))</f>
        <v>SS</v>
      </c>
      <c r="K9" s="57">
        <f t="shared" ca="1" si="0"/>
        <v>21265</v>
      </c>
      <c r="L9" s="56">
        <f ca="1">DATEDIF(Table1[[#This Row],[Date of birth]],TODAY(),"Y")</f>
        <v>63</v>
      </c>
      <c r="M9" t="s">
        <v>23</v>
      </c>
      <c r="N9" t="s">
        <v>24</v>
      </c>
    </row>
    <row r="10" spans="1:21" x14ac:dyDescent="0.25">
      <c r="A10" s="93">
        <v>252</v>
      </c>
      <c r="C10" t="s">
        <v>18</v>
      </c>
      <c r="E10" t="s">
        <v>158</v>
      </c>
      <c r="F10" s="65" t="s">
        <v>159</v>
      </c>
      <c r="G10" t="s">
        <v>144</v>
      </c>
      <c r="H10" t="s">
        <v>160</v>
      </c>
      <c r="I10" t="s">
        <v>161</v>
      </c>
      <c r="J10" t="str">
        <f ca="1">IF(MID(I10,8,1)="0","Lady",IF(Table1[[#This Row],[Age]]&gt;60,"SS",IF(Table1[[#This Row],[Age]]&gt;50,"S",IF(Table1[[#This Row],[Age]]&lt;21,"Jnr"," "))))</f>
        <v>SS</v>
      </c>
      <c r="K10" s="57">
        <f t="shared" ca="1" si="0"/>
        <v>19900</v>
      </c>
      <c r="L10" s="56">
        <f ca="1">DATEDIF(Table1[[#This Row],[Date of birth]],TODAY(),"Y")</f>
        <v>67</v>
      </c>
      <c r="M10" t="s">
        <v>162</v>
      </c>
      <c r="N10" t="s">
        <v>163</v>
      </c>
      <c r="U10" t="s">
        <v>722</v>
      </c>
    </row>
    <row r="11" spans="1:21" x14ac:dyDescent="0.25">
      <c r="A11" s="93">
        <v>255</v>
      </c>
      <c r="E11" t="s">
        <v>581</v>
      </c>
      <c r="F11" s="65" t="s">
        <v>425</v>
      </c>
      <c r="G11" t="s">
        <v>582</v>
      </c>
      <c r="H11" t="s">
        <v>583</v>
      </c>
      <c r="I11" t="s">
        <v>584</v>
      </c>
      <c r="J11" t="str">
        <f ca="1">IF(MID(I11,8,1)="0","Lady",IF(Table1[[#This Row],[Age]]&gt;60,"SS",IF(Table1[[#This Row],[Age]]&gt;50,"S",IF(Table1[[#This Row],[Age]]&lt;21,"Jnr"," "))))</f>
        <v xml:space="preserve"> </v>
      </c>
      <c r="K11" s="57">
        <f t="shared" ca="1" si="0"/>
        <v>28513</v>
      </c>
      <c r="L11" s="56">
        <f ca="1">DATEDIF(Table1[[#This Row],[Date of birth]],TODAY(),"Y")</f>
        <v>43</v>
      </c>
      <c r="M11" t="s">
        <v>585</v>
      </c>
      <c r="N11" t="s">
        <v>586</v>
      </c>
    </row>
    <row r="12" spans="1:21" x14ac:dyDescent="0.25">
      <c r="A12" s="93">
        <v>259</v>
      </c>
      <c r="E12" t="s">
        <v>405</v>
      </c>
      <c r="F12" s="65" t="s">
        <v>406</v>
      </c>
      <c r="G12" t="s">
        <v>407</v>
      </c>
      <c r="H12" t="s">
        <v>408</v>
      </c>
      <c r="I12" t="s">
        <v>409</v>
      </c>
      <c r="J12" t="str">
        <f>IF(MID(I12,8,1)="0","Lady",IF(Table1[[#This Row],[Age]]&gt;60,"SS",IF(Table1[[#This Row],[Age]]&gt;50,"S",IF(Table1[[#This Row],[Age]]&lt;21,"Jnr"," "))))</f>
        <v>Lady</v>
      </c>
      <c r="K12" s="57">
        <f t="shared" ca="1" si="0"/>
        <v>31128</v>
      </c>
      <c r="L12" s="56">
        <f ca="1">DATEDIF(Table1[[#This Row],[Date of birth]],TODAY(),"Y")</f>
        <v>36</v>
      </c>
      <c r="M12" t="s">
        <v>410</v>
      </c>
      <c r="N12" t="s">
        <v>411</v>
      </c>
    </row>
    <row r="13" spans="1:21" x14ac:dyDescent="0.25">
      <c r="A13" s="93">
        <v>269</v>
      </c>
      <c r="E13" t="s">
        <v>784</v>
      </c>
      <c r="F13" s="65" t="s">
        <v>348</v>
      </c>
      <c r="G13" t="s">
        <v>528</v>
      </c>
      <c r="H13" t="s">
        <v>785</v>
      </c>
      <c r="I13" s="55" t="s">
        <v>786</v>
      </c>
      <c r="J13" t="str">
        <f ca="1">IF(MID(I13,8,1)="0","Lady",IF(Table1[[#This Row],[Age]]&gt;60,"SS",IF(Table1[[#This Row],[Age]]&gt;50,"S",IF(Table1[[#This Row],[Age]]&lt;21,"Jnr"," "))))</f>
        <v xml:space="preserve"> </v>
      </c>
      <c r="K13" s="57">
        <f t="shared" ca="1" si="0"/>
        <v>29998</v>
      </c>
      <c r="L13" s="56">
        <f ca="1">DATEDIF(Table1[[#This Row],[Date of birth]],TODAY(),"Y")</f>
        <v>39</v>
      </c>
      <c r="M13" t="s">
        <v>787</v>
      </c>
      <c r="N13" t="s">
        <v>788</v>
      </c>
      <c r="P13" t="s">
        <v>789</v>
      </c>
      <c r="Q13">
        <v>4050</v>
      </c>
      <c r="S13">
        <v>4050</v>
      </c>
      <c r="T13" t="s">
        <v>758</v>
      </c>
    </row>
    <row r="14" spans="1:21" x14ac:dyDescent="0.25">
      <c r="A14" s="93">
        <v>392</v>
      </c>
      <c r="E14" t="s">
        <v>614</v>
      </c>
      <c r="F14" s="65" t="s">
        <v>615</v>
      </c>
      <c r="G14" t="s">
        <v>616</v>
      </c>
      <c r="H14" t="s">
        <v>243</v>
      </c>
      <c r="I14" t="s">
        <v>617</v>
      </c>
      <c r="J14" t="str">
        <f>IF(MID(I14,8,1)="0","Lady",IF(Table1[[#This Row],[Age]]&gt;60,"SS",IF(Table1[[#This Row],[Age]]&gt;50,"S",IF(Table1[[#This Row],[Age]]&lt;21,"Jnr"," "))))</f>
        <v>Lady</v>
      </c>
      <c r="K14" s="57">
        <f t="shared" ca="1" si="0"/>
        <v>33868</v>
      </c>
      <c r="L14" s="56">
        <f ca="1">DATEDIF(Table1[[#This Row],[Date of birth]],TODAY(),"Y")</f>
        <v>29</v>
      </c>
      <c r="M14" t="s">
        <v>618</v>
      </c>
      <c r="N14" t="s">
        <v>619</v>
      </c>
    </row>
    <row r="15" spans="1:21" x14ac:dyDescent="0.25">
      <c r="A15" s="93">
        <v>393</v>
      </c>
      <c r="E15" t="s">
        <v>514</v>
      </c>
      <c r="F15" s="65" t="s">
        <v>241</v>
      </c>
      <c r="G15" t="s">
        <v>515</v>
      </c>
      <c r="H15" t="s">
        <v>243</v>
      </c>
      <c r="I15" t="s">
        <v>516</v>
      </c>
      <c r="J15" t="str">
        <f>IF(MID(I15,8,1)="0","Lady",IF(Table1[[#This Row],[Age]]&gt;60,"SS",IF(Table1[[#This Row],[Age]]&gt;50,"S",IF(Table1[[#This Row],[Age]]&lt;21,"Jnr"," "))))</f>
        <v>Lady</v>
      </c>
      <c r="K15" s="57">
        <f t="shared" ca="1" si="0"/>
        <v>23670</v>
      </c>
      <c r="L15" s="56">
        <f ca="1">DATEDIF(Table1[[#This Row],[Date of birth]],TODAY(),"Y")</f>
        <v>57</v>
      </c>
      <c r="M15" t="s">
        <v>517</v>
      </c>
      <c r="N15" t="s">
        <v>518</v>
      </c>
    </row>
    <row r="16" spans="1:21" x14ac:dyDescent="0.25">
      <c r="A16" s="93">
        <v>400</v>
      </c>
      <c r="E16" t="s">
        <v>831</v>
      </c>
      <c r="F16" s="65" t="s">
        <v>542</v>
      </c>
      <c r="G16" t="s">
        <v>832</v>
      </c>
      <c r="H16" t="s">
        <v>544</v>
      </c>
      <c r="I16" s="103" t="s">
        <v>833</v>
      </c>
      <c r="J16" t="str">
        <f ca="1">IF(MID(I16,8,1)="0","Lady",IF(Table1[[#This Row],[Age]]&gt;60,"SS",IF(Table1[[#This Row],[Age]]&gt;50,"S",IF(Table1[[#This Row],[Age]]&lt;21,"Jnr"," "))))</f>
        <v>S</v>
      </c>
      <c r="K16" s="85">
        <f t="shared" ca="1" si="0"/>
        <v>23609</v>
      </c>
      <c r="L16" s="86">
        <f ca="1">DATEDIF(Table1[[#This Row],[Date of birth]],TODAY(),"Y")</f>
        <v>57</v>
      </c>
      <c r="M16" s="58">
        <v>828030914</v>
      </c>
      <c r="N16" t="s">
        <v>835</v>
      </c>
    </row>
    <row r="17" spans="1:21" x14ac:dyDescent="0.25">
      <c r="A17" s="93">
        <v>401</v>
      </c>
      <c r="E17" t="s">
        <v>541</v>
      </c>
      <c r="F17" s="65" t="s">
        <v>542</v>
      </c>
      <c r="G17" t="s">
        <v>543</v>
      </c>
      <c r="H17" t="s">
        <v>544</v>
      </c>
      <c r="I17" t="s">
        <v>545</v>
      </c>
      <c r="J17" t="str">
        <f>IF(MID(I17,8,1)="0","Lady",IF(Table1[[#This Row],[Age]]&gt;60,"SS",IF(Table1[[#This Row],[Age]]&gt;50,"S",IF(Table1[[#This Row],[Age]]&lt;21,"Jnr"," "))))</f>
        <v>Lady</v>
      </c>
      <c r="K17" s="57">
        <f t="shared" ca="1" si="0"/>
        <v>19933</v>
      </c>
      <c r="L17" s="56">
        <f ca="1">DATEDIF(Table1[[#This Row],[Date of birth]],TODAY(),"Y")</f>
        <v>67</v>
      </c>
      <c r="M17" t="s">
        <v>546</v>
      </c>
      <c r="N17" t="s">
        <v>547</v>
      </c>
    </row>
    <row r="18" spans="1:21" x14ac:dyDescent="0.25">
      <c r="A18" s="93">
        <v>402</v>
      </c>
      <c r="E18" t="s">
        <v>254</v>
      </c>
      <c r="F18" s="65" t="s">
        <v>255</v>
      </c>
      <c r="G18" t="s">
        <v>256</v>
      </c>
      <c r="H18" t="s">
        <v>257</v>
      </c>
      <c r="I18" t="s">
        <v>258</v>
      </c>
      <c r="J18" t="str">
        <f ca="1">IF(MID(I18,8,1)="0","Lady",IF(Table1[[#This Row],[Age]]&gt;60,"SS",IF(Table1[[#This Row],[Age]]&gt;50,"S",IF(Table1[[#This Row],[Age]]&lt;21,"Jnr"," "))))</f>
        <v>S</v>
      </c>
      <c r="K18" s="57">
        <f t="shared" ca="1" si="0"/>
        <v>24667</v>
      </c>
      <c r="L18" s="56">
        <f ca="1">DATEDIF(Table1[[#This Row],[Date of birth]],TODAY(),"Y")</f>
        <v>54</v>
      </c>
      <c r="M18" t="s">
        <v>259</v>
      </c>
      <c r="N18" t="s">
        <v>260</v>
      </c>
    </row>
    <row r="19" spans="1:21" x14ac:dyDescent="0.25">
      <c r="A19" s="93">
        <v>404</v>
      </c>
      <c r="D19" t="s">
        <v>292</v>
      </c>
      <c r="E19" t="s">
        <v>293</v>
      </c>
      <c r="F19" s="65" t="s">
        <v>294</v>
      </c>
      <c r="G19" t="s">
        <v>295</v>
      </c>
      <c r="H19" t="s">
        <v>296</v>
      </c>
      <c r="I19" t="s">
        <v>297</v>
      </c>
      <c r="J19" t="str">
        <f ca="1">IF(MID(I19,8,1)="0","Lady",IF(Table1[[#This Row],[Age]]&gt;60,"SS",IF(Table1[[#This Row],[Age]]&gt;50,"S",IF(Table1[[#This Row],[Age]]&lt;21,"Jnr"," "))))</f>
        <v>SS</v>
      </c>
      <c r="K19" s="57">
        <f t="shared" ca="1" si="0"/>
        <v>20234</v>
      </c>
      <c r="L19" s="56">
        <f ca="1">DATEDIF(Table1[[#This Row],[Date of birth]],TODAY(),"Y")</f>
        <v>66</v>
      </c>
      <c r="M19" t="s">
        <v>298</v>
      </c>
      <c r="N19" t="s">
        <v>299</v>
      </c>
    </row>
    <row r="20" spans="1:21" x14ac:dyDescent="0.25">
      <c r="A20" s="93">
        <v>459</v>
      </c>
      <c r="E20" t="s">
        <v>502</v>
      </c>
      <c r="F20" s="65" t="s">
        <v>355</v>
      </c>
      <c r="G20" t="s">
        <v>503</v>
      </c>
      <c r="H20" t="s">
        <v>504</v>
      </c>
      <c r="I20" t="s">
        <v>505</v>
      </c>
      <c r="J20" t="str">
        <f ca="1">IF(MID(I20,8,1)="0","Lady",IF(Table1[[#This Row],[Age]]&gt;60,"SS",IF(Table1[[#This Row],[Age]]&gt;50,"S",IF(Table1[[#This Row],[Age]]&lt;21,"Jnr"," "))))</f>
        <v xml:space="preserve"> </v>
      </c>
      <c r="K20" s="57">
        <f t="shared" ca="1" si="0"/>
        <v>29705</v>
      </c>
      <c r="L20" s="56">
        <f ca="1">DATEDIF(Table1[[#This Row],[Date of birth]],TODAY(),"Y")</f>
        <v>40</v>
      </c>
      <c r="M20" t="s">
        <v>506</v>
      </c>
      <c r="N20" t="s">
        <v>507</v>
      </c>
    </row>
    <row r="21" spans="1:21" x14ac:dyDescent="0.25">
      <c r="A21" s="93">
        <v>475</v>
      </c>
      <c r="E21" t="s">
        <v>608</v>
      </c>
      <c r="F21" s="65" t="s">
        <v>609</v>
      </c>
      <c r="G21" t="s">
        <v>603</v>
      </c>
      <c r="H21" t="s">
        <v>610</v>
      </c>
      <c r="I21" t="s">
        <v>611</v>
      </c>
      <c r="J21" t="str">
        <f ca="1">IF(MID(I21,8,1)="0","Lady",IF(Table1[[#This Row],[Age]]&gt;60,"SS",IF(Table1[[#This Row],[Age]]&gt;50,"S",IF(Table1[[#This Row],[Age]]&lt;21,"Jnr"," "))))</f>
        <v xml:space="preserve"> </v>
      </c>
      <c r="K21" s="57">
        <f t="shared" ca="1" si="0"/>
        <v>26474</v>
      </c>
      <c r="L21" s="56">
        <f ca="1">DATEDIF(Table1[[#This Row],[Date of birth]],TODAY(),"Y")</f>
        <v>49</v>
      </c>
      <c r="M21" t="s">
        <v>612</v>
      </c>
      <c r="N21" t="s">
        <v>613</v>
      </c>
    </row>
    <row r="22" spans="1:21" x14ac:dyDescent="0.25">
      <c r="A22" s="93">
        <v>572</v>
      </c>
      <c r="E22" t="s">
        <v>176</v>
      </c>
      <c r="F22" s="65" t="s">
        <v>177</v>
      </c>
      <c r="G22" t="s">
        <v>176</v>
      </c>
      <c r="H22" t="s">
        <v>178</v>
      </c>
      <c r="I22" t="s">
        <v>179</v>
      </c>
      <c r="J22" t="str">
        <f ca="1">IF(MID(I22,8,1)="0","Lady",IF(Table1[[#This Row],[Age]]&gt;60,"SS",IF(Table1[[#This Row],[Age]]&gt;50,"S",IF(Table1[[#This Row],[Age]]&lt;21,"Jnr"," "))))</f>
        <v>S</v>
      </c>
      <c r="K22" s="57">
        <f t="shared" ca="1" si="0"/>
        <v>23661</v>
      </c>
      <c r="L22" s="56">
        <f ca="1">DATEDIF(Table1[[#This Row],[Date of birth]],TODAY(),"Y")</f>
        <v>57</v>
      </c>
      <c r="M22" t="s">
        <v>180</v>
      </c>
      <c r="N22" t="s">
        <v>181</v>
      </c>
    </row>
    <row r="23" spans="1:21" x14ac:dyDescent="0.25">
      <c r="A23" s="93">
        <v>591</v>
      </c>
      <c r="D23" t="s">
        <v>193</v>
      </c>
      <c r="E23" t="s">
        <v>194</v>
      </c>
      <c r="F23" s="65" t="s">
        <v>195</v>
      </c>
      <c r="G23" t="s">
        <v>196</v>
      </c>
      <c r="H23" t="s">
        <v>197</v>
      </c>
      <c r="I23" t="s">
        <v>198</v>
      </c>
      <c r="J23" t="str">
        <f ca="1">IF(MID(I23,8,1)="0","Lady",IF(Table1[[#This Row],[Age]]&gt;60,"SS",IF(Table1[[#This Row],[Age]]&gt;50,"S",IF(Table1[[#This Row],[Age]]&lt;21,"Jnr"," "))))</f>
        <v>SS</v>
      </c>
      <c r="K23" s="57">
        <f t="shared" ca="1" si="0"/>
        <v>18003</v>
      </c>
      <c r="L23" s="56">
        <f ca="1">DATEDIF(Table1[[#This Row],[Date of birth]],TODAY(),"Y")</f>
        <v>72</v>
      </c>
      <c r="M23" s="59" t="s">
        <v>199</v>
      </c>
      <c r="N23" t="s">
        <v>200</v>
      </c>
    </row>
    <row r="24" spans="1:21" x14ac:dyDescent="0.25">
      <c r="A24" s="93">
        <v>645</v>
      </c>
      <c r="D24" t="s">
        <v>431</v>
      </c>
      <c r="E24" t="s">
        <v>432</v>
      </c>
      <c r="F24" s="65" t="s">
        <v>433</v>
      </c>
      <c r="G24" t="s">
        <v>434</v>
      </c>
      <c r="H24" t="s">
        <v>435</v>
      </c>
      <c r="I24" t="s">
        <v>436</v>
      </c>
      <c r="J24" t="str">
        <f ca="1">IF(MID(I24,8,1)="0","Lady",IF(Table1[[#This Row],[Age]]&gt;60,"SS",IF(Table1[[#This Row],[Age]]&gt;50,"S",IF(Table1[[#This Row],[Age]]&lt;21,"Jnr"," "))))</f>
        <v xml:space="preserve"> </v>
      </c>
      <c r="K24" s="57">
        <f t="shared" ca="1" si="0"/>
        <v>34546</v>
      </c>
      <c r="L24" s="56">
        <f ca="1">DATEDIF(Table1[[#This Row],[Date of birth]],TODAY(),"Y")</f>
        <v>27</v>
      </c>
      <c r="M24" t="s">
        <v>437</v>
      </c>
      <c r="N24" t="s">
        <v>438</v>
      </c>
    </row>
    <row r="25" spans="1:21" x14ac:dyDescent="0.25">
      <c r="A25" s="93">
        <v>681</v>
      </c>
      <c r="D25" t="s">
        <v>319</v>
      </c>
      <c r="E25" t="s">
        <v>320</v>
      </c>
      <c r="F25" s="65" t="s">
        <v>321</v>
      </c>
      <c r="G25" t="s">
        <v>322</v>
      </c>
      <c r="H25" t="s">
        <v>323</v>
      </c>
      <c r="I25" t="s">
        <v>324</v>
      </c>
      <c r="J25" t="str">
        <f ca="1">IF(MID(I25,8,1)="0","Lady",IF(Table1[[#This Row],[Age]]&gt;60,"SS",IF(Table1[[#This Row],[Age]]&gt;50,"S",IF(Table1[[#This Row],[Age]]&lt;21,"Jnr"," "))))</f>
        <v>SS</v>
      </c>
      <c r="K25" s="57">
        <f t="shared" ca="1" si="0"/>
        <v>18720</v>
      </c>
      <c r="L25" s="56">
        <f ca="1">DATEDIF(Table1[[#This Row],[Date of birth]],TODAY(),"Y")</f>
        <v>70</v>
      </c>
      <c r="M25" t="s">
        <v>325</v>
      </c>
      <c r="N25" t="s">
        <v>326</v>
      </c>
      <c r="R25" t="s">
        <v>94</v>
      </c>
    </row>
    <row r="26" spans="1:21" x14ac:dyDescent="0.25">
      <c r="A26" s="93">
        <v>683</v>
      </c>
      <c r="E26" t="s">
        <v>337</v>
      </c>
      <c r="F26" s="65" t="s">
        <v>338</v>
      </c>
      <c r="G26" t="s">
        <v>339</v>
      </c>
      <c r="H26" t="s">
        <v>340</v>
      </c>
      <c r="I26" t="s">
        <v>341</v>
      </c>
      <c r="J26" t="str">
        <f ca="1">IF(MID(I26,8,1)="0","Lady",IF(Table1[[#This Row],[Age]]&gt;60,"SS",IF(Table1[[#This Row],[Age]]&gt;50,"S",IF(Table1[[#This Row],[Age]]&lt;21,"Jnr"," "))))</f>
        <v>S</v>
      </c>
      <c r="K26" s="57">
        <f t="shared" ca="1" si="0"/>
        <v>24283</v>
      </c>
      <c r="L26" s="56">
        <f ca="1">DATEDIF(Table1[[#This Row],[Date of birth]],TODAY(),"Y")</f>
        <v>55</v>
      </c>
      <c r="M26" t="s">
        <v>342</v>
      </c>
      <c r="N26" t="s">
        <v>343</v>
      </c>
    </row>
    <row r="27" spans="1:21" x14ac:dyDescent="0.25">
      <c r="A27" s="93">
        <v>807</v>
      </c>
      <c r="D27" t="s">
        <v>229</v>
      </c>
      <c r="E27" t="s">
        <v>230</v>
      </c>
      <c r="F27" s="65" t="s">
        <v>231</v>
      </c>
      <c r="G27" t="s">
        <v>229</v>
      </c>
      <c r="H27" t="s">
        <v>232</v>
      </c>
      <c r="I27" t="s">
        <v>233</v>
      </c>
      <c r="J27" t="str">
        <f ca="1">IF(MID(I27,8,1)="0","Lady",IF(Table1[[#This Row],[Age]]&gt;60,"SS",IF(Table1[[#This Row],[Age]]&gt;50,"S",IF(Table1[[#This Row],[Age]]&lt;21,"Jnr"," "))))</f>
        <v>Jnr</v>
      </c>
      <c r="K27" s="57">
        <f t="shared" ca="1" si="0"/>
        <v>37000</v>
      </c>
      <c r="L27" s="56">
        <f ca="1">DATEDIF(Table1[[#This Row],[Date of birth]],TODAY(),"Y")</f>
        <v>20</v>
      </c>
      <c r="M27" t="s">
        <v>234</v>
      </c>
      <c r="N27" t="s">
        <v>235</v>
      </c>
    </row>
    <row r="28" spans="1:21" x14ac:dyDescent="0.25">
      <c r="A28" s="93">
        <v>851</v>
      </c>
      <c r="E28" t="s">
        <v>327</v>
      </c>
      <c r="F28" s="65" t="s">
        <v>328</v>
      </c>
      <c r="G28" t="s">
        <v>329</v>
      </c>
      <c r="H28" t="s">
        <v>330</v>
      </c>
      <c r="I28" t="s">
        <v>331</v>
      </c>
      <c r="J28" t="str">
        <f ca="1">IF(MID(I28,8,1)="0","Lady",IF(Table1[[#This Row],[Age]]&gt;60,"SS",IF(Table1[[#This Row],[Age]]&gt;50,"S",IF(Table1[[#This Row],[Age]]&lt;21,"Jnr"," "))))</f>
        <v>SS</v>
      </c>
      <c r="K28" s="57">
        <f t="shared" ca="1" si="0"/>
        <v>20691</v>
      </c>
      <c r="L28" s="56">
        <f ca="1">DATEDIF(Table1[[#This Row],[Date of birth]],TODAY(),"Y")</f>
        <v>65</v>
      </c>
      <c r="M28" t="s">
        <v>332</v>
      </c>
      <c r="N28" t="s">
        <v>333</v>
      </c>
    </row>
    <row r="29" spans="1:21" x14ac:dyDescent="0.25">
      <c r="A29" s="93">
        <v>888</v>
      </c>
      <c r="E29" t="s">
        <v>753</v>
      </c>
      <c r="F29" s="65" t="s">
        <v>152</v>
      </c>
      <c r="G29" t="s">
        <v>754</v>
      </c>
      <c r="H29" t="s">
        <v>154</v>
      </c>
      <c r="I29" s="55" t="s">
        <v>755</v>
      </c>
      <c r="J29" t="str">
        <f>IF(MID(I29,8,1)="0","Lady",IF(Table1[[#This Row],[Age]]&gt;60,"SS",IF(Table1[[#This Row],[Age]]&gt;50,"S",IF(Table1[[#This Row],[Age]]&lt;21,"Jnr"," "))))</f>
        <v>Lady</v>
      </c>
      <c r="K29" s="57">
        <f t="shared" ca="1" si="0"/>
        <v>24880</v>
      </c>
      <c r="L29" s="56">
        <f ca="1">DATEDIF(Table1[[#This Row],[Date of birth]],TODAY(),"Y")</f>
        <v>53</v>
      </c>
      <c r="M29" t="s">
        <v>756</v>
      </c>
      <c r="N29" t="s">
        <v>757</v>
      </c>
      <c r="S29">
        <v>850</v>
      </c>
      <c r="T29" t="s">
        <v>758</v>
      </c>
    </row>
    <row r="30" spans="1:21" x14ac:dyDescent="0.25">
      <c r="A30" s="93">
        <v>896</v>
      </c>
      <c r="C30" s="87"/>
      <c r="D30" s="87"/>
      <c r="E30" s="87" t="s">
        <v>370</v>
      </c>
      <c r="F30" s="127" t="s">
        <v>371</v>
      </c>
      <c r="G30" s="87" t="s">
        <v>372</v>
      </c>
      <c r="H30" s="87" t="s">
        <v>373</v>
      </c>
      <c r="I30" s="87" t="s">
        <v>374</v>
      </c>
      <c r="J30" t="str">
        <f ca="1">IF(MID(I30,8,1)="0","Lady",IF(Table1[[#This Row],[Age]]&gt;60,"SS",IF(Table1[[#This Row],[Age]]&gt;50,"S",IF(Table1[[#This Row],[Age]]&lt;21,"Jnr"," "))))</f>
        <v xml:space="preserve"> </v>
      </c>
      <c r="K30" s="57">
        <f t="shared" ca="1" si="0"/>
        <v>28749</v>
      </c>
      <c r="L30" s="56">
        <f ca="1">DATEDIF(Table1[[#This Row],[Date of birth]],TODAY(),"Y")</f>
        <v>43</v>
      </c>
      <c r="M30" s="87" t="s">
        <v>375</v>
      </c>
      <c r="N30" s="87" t="s">
        <v>376</v>
      </c>
      <c r="O30" s="87"/>
      <c r="P30" s="87"/>
      <c r="Q30" s="87"/>
    </row>
    <row r="31" spans="1:21" x14ac:dyDescent="0.25">
      <c r="A31" s="93">
        <v>949</v>
      </c>
      <c r="C31" t="s">
        <v>18</v>
      </c>
      <c r="E31" t="s">
        <v>724</v>
      </c>
      <c r="F31" s="65" t="s">
        <v>725</v>
      </c>
      <c r="G31" t="s">
        <v>728</v>
      </c>
      <c r="H31" t="s">
        <v>729</v>
      </c>
      <c r="I31" s="55" t="s">
        <v>730</v>
      </c>
      <c r="J31" t="str">
        <f ca="1">IF(MID(I31,8,1)="0","Lady",IF(Table1[[#This Row],[Age]]&gt;60,"SS",IF(Table1[[#This Row],[Age]]&gt;50,"S",IF(Table1[[#This Row],[Age]]&lt;21,"Jnr"," "))))</f>
        <v>S</v>
      </c>
      <c r="K31" s="57">
        <f t="shared" ca="1" si="0"/>
        <v>22624</v>
      </c>
      <c r="L31" s="56">
        <f ca="1">DATEDIF(Table1[[#This Row],[Date of birth]],TODAY(),"Y")</f>
        <v>60</v>
      </c>
      <c r="M31" s="58">
        <v>827713311</v>
      </c>
      <c r="N31" t="s">
        <v>733</v>
      </c>
      <c r="Q31" s="87"/>
      <c r="R31" s="87"/>
      <c r="S31" s="87" t="s">
        <v>734</v>
      </c>
      <c r="T31" s="87" t="s">
        <v>735</v>
      </c>
      <c r="U31" s="87" t="s">
        <v>723</v>
      </c>
    </row>
    <row r="32" spans="1:21" x14ac:dyDescent="0.25">
      <c r="A32" s="93">
        <v>1113</v>
      </c>
      <c r="E32" t="s">
        <v>236</v>
      </c>
      <c r="F32" s="65" t="s">
        <v>231</v>
      </c>
      <c r="G32" t="s">
        <v>229</v>
      </c>
      <c r="H32" t="s">
        <v>232</v>
      </c>
      <c r="I32" t="s">
        <v>237</v>
      </c>
      <c r="J32" t="str">
        <f ca="1">IF(MID(I32,8,1)="0","Lady",IF(Table1[[#This Row],[Age]]&gt;60,"SS",IF(Table1[[#This Row],[Age]]&gt;50,"S",IF(Table1[[#This Row],[Age]]&lt;21,"Jnr"," "))))</f>
        <v>S</v>
      </c>
      <c r="K32" s="57">
        <f t="shared" ca="1" si="0"/>
        <v>23141</v>
      </c>
      <c r="L32" s="56">
        <f ca="1">DATEDIF(Table1[[#This Row],[Date of birth]],TODAY(),"Y")</f>
        <v>58</v>
      </c>
      <c r="M32" t="s">
        <v>234</v>
      </c>
      <c r="N32" t="s">
        <v>238</v>
      </c>
      <c r="R32" t="s">
        <v>94</v>
      </c>
    </row>
    <row r="33" spans="1:21" x14ac:dyDescent="0.25">
      <c r="A33" s="93">
        <v>1142</v>
      </c>
      <c r="E33" t="s">
        <v>128</v>
      </c>
      <c r="F33" s="65" t="s">
        <v>129</v>
      </c>
      <c r="G33" t="s">
        <v>77</v>
      </c>
      <c r="H33" t="s">
        <v>130</v>
      </c>
      <c r="I33" t="s">
        <v>131</v>
      </c>
      <c r="J33" t="str">
        <f ca="1">IF(MID(I33,8,1)="0","Lady",IF(Table1[[#This Row],[Age]]&gt;60,"SS",IF(Table1[[#This Row],[Age]]&gt;50,"S",IF(Table1[[#This Row],[Age]]&lt;21,"Jnr"," "))))</f>
        <v xml:space="preserve"> </v>
      </c>
      <c r="K33" s="57">
        <f t="shared" ca="1" si="0"/>
        <v>26537</v>
      </c>
      <c r="L33" s="56">
        <f ca="1">DATEDIF(Table1[[#This Row],[Date of birth]],TODAY(),"Y")</f>
        <v>49</v>
      </c>
      <c r="M33" t="s">
        <v>132</v>
      </c>
      <c r="N33" t="s">
        <v>133</v>
      </c>
      <c r="R33" t="s">
        <v>94</v>
      </c>
    </row>
    <row r="34" spans="1:21" x14ac:dyDescent="0.25">
      <c r="A34" s="93">
        <v>1162</v>
      </c>
      <c r="E34" t="s">
        <v>439</v>
      </c>
      <c r="F34" s="65" t="s">
        <v>440</v>
      </c>
      <c r="G34" t="s">
        <v>441</v>
      </c>
      <c r="H34" t="s">
        <v>442</v>
      </c>
      <c r="I34" t="s">
        <v>443</v>
      </c>
      <c r="J34" t="str">
        <f ca="1">IF(MID(I34,8,1)="0","Lady",IF(Table1[[#This Row],[Age]]&gt;60,"SS",IF(Table1[[#This Row],[Age]]&gt;50,"S",IF(Table1[[#This Row],[Age]]&lt;21,"Jnr"," "))))</f>
        <v>SS</v>
      </c>
      <c r="K34" s="57">
        <f t="shared" ref="K34:K65" ca="1" si="1" xml:space="preserve"> IFERROR(DATE(LEFT(I34,2)+IF(LEFT(I34,2)&lt;RIGHT(YEAR(TODAY()),2),2000,1900),MID(I34,3,2),MID(I34,5,2)),"")</f>
        <v>21261</v>
      </c>
      <c r="L34" s="56">
        <f ca="1">DATEDIF(Table1[[#This Row],[Date of birth]],TODAY(),"Y")</f>
        <v>63</v>
      </c>
      <c r="M34" t="s">
        <v>444</v>
      </c>
      <c r="N34" t="s">
        <v>445</v>
      </c>
    </row>
    <row r="35" spans="1:21" x14ac:dyDescent="0.25">
      <c r="A35" s="93">
        <v>1250</v>
      </c>
      <c r="E35" t="s">
        <v>65</v>
      </c>
      <c r="F35" s="65" t="s">
        <v>66</v>
      </c>
      <c r="G35" t="s">
        <v>67</v>
      </c>
      <c r="H35" t="s">
        <v>68</v>
      </c>
      <c r="I35" t="s">
        <v>69</v>
      </c>
      <c r="J35" t="str">
        <f ca="1">IF(MID(I35,8,1)="0","Lady",IF(Table1[[#This Row],[Age]]&gt;60,"SS",IF(Table1[[#This Row],[Age]]&gt;50,"S",IF(Table1[[#This Row],[Age]]&lt;21,"Jnr"," "))))</f>
        <v>S</v>
      </c>
      <c r="K35" s="57">
        <f t="shared" ca="1" si="1"/>
        <v>25436</v>
      </c>
      <c r="L35" s="56">
        <f ca="1">DATEDIF(Table1[[#This Row],[Date of birth]],TODAY(),"Y")</f>
        <v>52</v>
      </c>
      <c r="M35" t="s">
        <v>70</v>
      </c>
      <c r="N35" t="s">
        <v>71</v>
      </c>
    </row>
    <row r="36" spans="1:21" x14ac:dyDescent="0.25">
      <c r="A36" s="93">
        <v>1317</v>
      </c>
      <c r="E36" t="s">
        <v>820</v>
      </c>
      <c r="F36" s="65" t="s">
        <v>821</v>
      </c>
      <c r="G36" t="s">
        <v>196</v>
      </c>
      <c r="H36" t="s">
        <v>822</v>
      </c>
      <c r="I36" s="55" t="s">
        <v>823</v>
      </c>
      <c r="J36" t="str">
        <f ca="1">IF(MID(I36,8,1)="0","Lady",IF(Table1[[#This Row],[Age]]&gt;60,"SS",IF(Table1[[#This Row],[Age]]&gt;50,"S",IF(Table1[[#This Row],[Age]]&lt;21,"Jnr"," "))))</f>
        <v xml:space="preserve"> </v>
      </c>
      <c r="K36" s="57">
        <f t="shared" ca="1" si="1"/>
        <v>29306</v>
      </c>
      <c r="L36" s="56">
        <f ca="1">DATEDIF(Table1[[#This Row],[Date of birth]],TODAY(),"Y")</f>
        <v>41</v>
      </c>
      <c r="M36" s="58">
        <v>823347394</v>
      </c>
      <c r="N36" t="s">
        <v>829</v>
      </c>
    </row>
    <row r="37" spans="1:21" x14ac:dyDescent="0.25">
      <c r="A37" s="93">
        <v>1321</v>
      </c>
      <c r="E37" t="s">
        <v>466</v>
      </c>
      <c r="F37" s="65" t="s">
        <v>467</v>
      </c>
      <c r="G37" t="s">
        <v>468</v>
      </c>
      <c r="H37" t="s">
        <v>469</v>
      </c>
      <c r="I37" t="s">
        <v>470</v>
      </c>
      <c r="J37" t="str">
        <f ca="1">IF(MID(I37,8,1)="0","Lady",IF(Table1[[#This Row],[Age]]&gt;60,"SS",IF(Table1[[#This Row],[Age]]&gt;50,"S",IF(Table1[[#This Row],[Age]]&lt;21,"Jnr"," "))))</f>
        <v xml:space="preserve"> </v>
      </c>
      <c r="K37" s="57">
        <f t="shared" ca="1" si="1"/>
        <v>26505</v>
      </c>
      <c r="L37" s="56">
        <f ca="1">DATEDIF(Table1[[#This Row],[Date of birth]],TODAY(),"Y")</f>
        <v>49</v>
      </c>
      <c r="M37" t="s">
        <v>471</v>
      </c>
      <c r="N37" t="s">
        <v>472</v>
      </c>
      <c r="R37" t="s">
        <v>94</v>
      </c>
    </row>
    <row r="38" spans="1:21" x14ac:dyDescent="0.25">
      <c r="A38" s="93">
        <v>1471</v>
      </c>
      <c r="D38" t="s">
        <v>473</v>
      </c>
      <c r="E38" t="s">
        <v>474</v>
      </c>
      <c r="F38" s="65" t="s">
        <v>475</v>
      </c>
      <c r="G38" t="s">
        <v>476</v>
      </c>
      <c r="H38" t="s">
        <v>477</v>
      </c>
      <c r="I38" t="s">
        <v>478</v>
      </c>
      <c r="J38" t="str">
        <f ca="1">IF(MID(I38,8,1)="0","Lady",IF(Table1[[#This Row],[Age]]&gt;60,"SS",IF(Table1[[#This Row],[Age]]&gt;50,"S",IF(Table1[[#This Row],[Age]]&lt;21,"Jnr"," "))))</f>
        <v xml:space="preserve"> </v>
      </c>
      <c r="K38" s="57">
        <f t="shared" ca="1" si="1"/>
        <v>29930</v>
      </c>
      <c r="L38" s="56">
        <f ca="1">DATEDIF(Table1[[#This Row],[Date of birth]],TODAY(),"Y")</f>
        <v>40</v>
      </c>
      <c r="M38" t="s">
        <v>479</v>
      </c>
      <c r="N38" t="s">
        <v>480</v>
      </c>
    </row>
    <row r="39" spans="1:21" x14ac:dyDescent="0.25">
      <c r="A39" s="93">
        <v>1547</v>
      </c>
      <c r="E39" s="104" t="s">
        <v>813</v>
      </c>
      <c r="F39" s="126" t="s">
        <v>814</v>
      </c>
      <c r="G39" s="106" t="s">
        <v>815</v>
      </c>
      <c r="H39" s="106" t="s">
        <v>816</v>
      </c>
      <c r="I39" s="107" t="s">
        <v>817</v>
      </c>
      <c r="J39" t="s">
        <v>543</v>
      </c>
      <c r="K39" s="57">
        <f t="shared" ca="1" si="1"/>
        <v>26177</v>
      </c>
      <c r="L39" s="56">
        <f ca="1">DATEDIF(Table1[[#This Row],[Date of birth]],TODAY(),"Y")</f>
        <v>50</v>
      </c>
      <c r="M39" s="107" t="s">
        <v>818</v>
      </c>
      <c r="N39" s="102" t="s">
        <v>819</v>
      </c>
      <c r="O39" s="109"/>
      <c r="P39" s="110"/>
      <c r="Q39" s="111"/>
    </row>
    <row r="40" spans="1:21" x14ac:dyDescent="0.25">
      <c r="A40" s="113">
        <v>1550</v>
      </c>
      <c r="D40" t="s">
        <v>82</v>
      </c>
      <c r="E40" t="s">
        <v>102</v>
      </c>
      <c r="F40" s="65" t="s">
        <v>103</v>
      </c>
      <c r="G40" t="s">
        <v>89</v>
      </c>
      <c r="H40" t="s">
        <v>104</v>
      </c>
      <c r="I40" t="s">
        <v>105</v>
      </c>
      <c r="J40" t="str">
        <f ca="1">IF(MID(I40,8,1)="0","Lady",IF(Table1[[#This Row],[Age]]&gt;60,"SS",IF(Table1[[#This Row],[Age]]&gt;50,"S",IF(Table1[[#This Row],[Age]]&lt;21,"Jnr"," "))))</f>
        <v xml:space="preserve"> </v>
      </c>
      <c r="K40" s="57">
        <f t="shared" ca="1" si="1"/>
        <v>32148</v>
      </c>
      <c r="L40" s="56">
        <f ca="1">DATEDIF(Table1[[#This Row],[Date of birth]],TODAY(),"Y")</f>
        <v>34</v>
      </c>
      <c r="M40" t="s">
        <v>106</v>
      </c>
      <c r="N40" t="s">
        <v>107</v>
      </c>
    </row>
    <row r="41" spans="1:21" x14ac:dyDescent="0.25">
      <c r="A41" s="93">
        <v>1637</v>
      </c>
      <c r="E41" t="s">
        <v>38</v>
      </c>
      <c r="F41" s="65" t="s">
        <v>39</v>
      </c>
      <c r="G41" t="s">
        <v>40</v>
      </c>
      <c r="H41" t="s">
        <v>41</v>
      </c>
      <c r="I41" t="s">
        <v>42</v>
      </c>
      <c r="J41" t="str">
        <f ca="1">IF(MID(I41,8,1)="0","Lady",IF(Table1[[#This Row],[Age]]&gt;60,"SS",IF(Table1[[#This Row],[Age]]&gt;50,"S",IF(Table1[[#This Row],[Age]]&lt;21,"Jnr"," "))))</f>
        <v>SS</v>
      </c>
      <c r="K41" s="57">
        <f t="shared" ca="1" si="1"/>
        <v>19976</v>
      </c>
      <c r="L41" s="56">
        <f ca="1">DATEDIF(Table1[[#This Row],[Date of birth]],TODAY(),"Y")</f>
        <v>67</v>
      </c>
      <c r="M41" t="s">
        <v>43</v>
      </c>
      <c r="N41" t="s">
        <v>44</v>
      </c>
      <c r="R41" t="s">
        <v>45</v>
      </c>
    </row>
    <row r="42" spans="1:21" x14ac:dyDescent="0.25">
      <c r="A42" s="93">
        <v>1684</v>
      </c>
      <c r="E42" t="s">
        <v>481</v>
      </c>
      <c r="F42" s="65" t="s">
        <v>482</v>
      </c>
      <c r="G42" t="s">
        <v>483</v>
      </c>
      <c r="H42" t="s">
        <v>484</v>
      </c>
      <c r="I42" t="s">
        <v>485</v>
      </c>
      <c r="J42" t="str">
        <f ca="1">IF(MID(I42,8,1)="0","Lady",IF(Table1[[#This Row],[Age]]&gt;60,"SS",IF(Table1[[#This Row],[Age]]&gt;50,"S",IF(Table1[[#This Row],[Age]]&lt;21,"Jnr"," "))))</f>
        <v>S</v>
      </c>
      <c r="K42" s="57">
        <f t="shared" ca="1" si="1"/>
        <v>23045</v>
      </c>
      <c r="L42" s="56">
        <f ca="1">DATEDIF(Table1[[#This Row],[Date of birth]],TODAY(),"Y")</f>
        <v>58</v>
      </c>
      <c r="M42" t="s">
        <v>486</v>
      </c>
      <c r="N42" t="s">
        <v>487</v>
      </c>
    </row>
    <row r="43" spans="1:21" x14ac:dyDescent="0.25">
      <c r="A43" s="93">
        <v>1716</v>
      </c>
      <c r="C43" t="s">
        <v>18</v>
      </c>
      <c r="E43" s="87" t="s">
        <v>25</v>
      </c>
      <c r="F43" s="127" t="s">
        <v>26</v>
      </c>
      <c r="G43" s="87" t="s">
        <v>27</v>
      </c>
      <c r="H43" s="87" t="s">
        <v>28</v>
      </c>
      <c r="I43" s="87" t="s">
        <v>29</v>
      </c>
      <c r="J43" t="str">
        <f ca="1">IF(MID(I43,8,1)="0","Lady",IF(Table1[[#This Row],[Age]]&gt;60,"SS",IF(Table1[[#This Row],[Age]]&gt;50,"S",IF(Table1[[#This Row],[Age]]&lt;21,"Jnr"," "))))</f>
        <v>S</v>
      </c>
      <c r="K43" s="57">
        <f t="shared" ca="1" si="1"/>
        <v>24150</v>
      </c>
      <c r="L43" s="56">
        <f ca="1">DATEDIF(Table1[[#This Row],[Date of birth]],TODAY(),"Y")</f>
        <v>55</v>
      </c>
      <c r="M43" s="87" t="s">
        <v>30</v>
      </c>
      <c r="N43" s="87" t="s">
        <v>31</v>
      </c>
      <c r="O43" s="87"/>
      <c r="P43" s="87"/>
      <c r="Q43" s="87"/>
      <c r="U43" t="s">
        <v>722</v>
      </c>
    </row>
    <row r="44" spans="1:21" x14ac:dyDescent="0.25">
      <c r="A44" s="93">
        <v>1771</v>
      </c>
      <c r="E44" t="s">
        <v>519</v>
      </c>
      <c r="F44" s="65" t="s">
        <v>520</v>
      </c>
      <c r="G44" t="s">
        <v>521</v>
      </c>
      <c r="H44" t="s">
        <v>522</v>
      </c>
      <c r="I44" t="s">
        <v>523</v>
      </c>
      <c r="J44" t="str">
        <f ca="1">IF(MID(I44,8,1)="0","Lady",IF(Table1[[#This Row],[Age]]&gt;60,"SS",IF(Table1[[#This Row],[Age]]&gt;50,"S",IF(Table1[[#This Row],[Age]]&lt;21,"Jnr"," "))))</f>
        <v>SS</v>
      </c>
      <c r="K44" s="57">
        <f t="shared" ca="1" si="1"/>
        <v>16046</v>
      </c>
      <c r="L44" s="56">
        <f ca="1">DATEDIF(Table1[[#This Row],[Date of birth]],TODAY(),"Y")</f>
        <v>78</v>
      </c>
      <c r="M44" t="s">
        <v>524</v>
      </c>
      <c r="N44" t="s">
        <v>525</v>
      </c>
    </row>
    <row r="45" spans="1:21" x14ac:dyDescent="0.25">
      <c r="A45" s="93">
        <v>1776</v>
      </c>
      <c r="E45" t="s">
        <v>770</v>
      </c>
      <c r="F45" s="65" t="s">
        <v>766</v>
      </c>
      <c r="G45" t="s">
        <v>767</v>
      </c>
      <c r="H45" t="s">
        <v>768</v>
      </c>
      <c r="I45" s="55" t="s">
        <v>771</v>
      </c>
      <c r="J45" t="str">
        <f>IF(MID(I45,8,1)="0","Lady",IF(Table1[[#This Row],[Age]]&gt;60,"SS",IF(Table1[[#This Row],[Age]]&gt;50,"S",IF(Table1[[#This Row],[Age]]&lt;21,"Jnr"," "))))</f>
        <v>Lady</v>
      </c>
      <c r="K45" s="57">
        <f t="shared" ca="1" si="1"/>
        <v>25474</v>
      </c>
      <c r="L45" s="56">
        <f ca="1">DATEDIF(Table1[[#This Row],[Date of birth]],TODAY(),"Y")</f>
        <v>52</v>
      </c>
      <c r="M45" t="s">
        <v>775</v>
      </c>
      <c r="N45" t="s">
        <v>776</v>
      </c>
      <c r="P45" t="s">
        <v>774</v>
      </c>
      <c r="Q45">
        <v>1685</v>
      </c>
      <c r="S45">
        <v>1685</v>
      </c>
      <c r="T45" t="s">
        <v>752</v>
      </c>
    </row>
    <row r="46" spans="1:21" x14ac:dyDescent="0.25">
      <c r="A46" s="93">
        <v>1777</v>
      </c>
      <c r="E46" t="s">
        <v>765</v>
      </c>
      <c r="F46" s="65" t="s">
        <v>766</v>
      </c>
      <c r="G46" t="s">
        <v>767</v>
      </c>
      <c r="H46" t="s">
        <v>768</v>
      </c>
      <c r="I46" s="55" t="s">
        <v>769</v>
      </c>
      <c r="J46" t="str">
        <f ca="1">IF(MID(I46,8,1)="0","Lady",IF(Table1[[#This Row],[Age]]&gt;60,"SS",IF(Table1[[#This Row],[Age]]&gt;50,"S",IF(Table1[[#This Row],[Age]]&lt;21,"Jnr"," "))))</f>
        <v xml:space="preserve"> </v>
      </c>
      <c r="K46" s="57">
        <f t="shared" ca="1" si="1"/>
        <v>26304</v>
      </c>
      <c r="L46" s="56">
        <f ca="1">DATEDIF(Table1[[#This Row],[Date of birth]],TODAY(),"Y")</f>
        <v>50</v>
      </c>
      <c r="M46" t="s">
        <v>772</v>
      </c>
      <c r="N46" t="s">
        <v>773</v>
      </c>
      <c r="P46" t="s">
        <v>774</v>
      </c>
      <c r="Q46">
        <v>3200</v>
      </c>
      <c r="S46">
        <v>3200</v>
      </c>
      <c r="T46" t="s">
        <v>752</v>
      </c>
    </row>
    <row r="47" spans="1:21" x14ac:dyDescent="0.25">
      <c r="A47" s="93">
        <v>1838</v>
      </c>
      <c r="E47" t="s">
        <v>417</v>
      </c>
      <c r="F47" s="65" t="s">
        <v>418</v>
      </c>
      <c r="G47" t="s">
        <v>419</v>
      </c>
      <c r="H47" t="s">
        <v>420</v>
      </c>
      <c r="I47" t="s">
        <v>421</v>
      </c>
      <c r="J47" t="str">
        <f ca="1">IF(MID(I47,8,1)="0","Lady",IF(Table1[[#This Row],[Age]]&gt;60,"SS",IF(Table1[[#This Row],[Age]]&gt;50,"S",IF(Table1[[#This Row],[Age]]&lt;21,"Jnr"," "))))</f>
        <v xml:space="preserve"> </v>
      </c>
      <c r="K47" s="57">
        <f t="shared" ca="1" si="1"/>
        <v>26391</v>
      </c>
      <c r="L47" s="56">
        <f ca="1">DATEDIF(Table1[[#This Row],[Date of birth]],TODAY(),"Y")</f>
        <v>49</v>
      </c>
      <c r="M47" t="s">
        <v>422</v>
      </c>
      <c r="N47" t="s">
        <v>423</v>
      </c>
    </row>
    <row r="48" spans="1:21" x14ac:dyDescent="0.25">
      <c r="A48" s="93">
        <v>1923</v>
      </c>
      <c r="D48" t="s">
        <v>383</v>
      </c>
      <c r="E48" t="s">
        <v>384</v>
      </c>
      <c r="F48" s="65" t="s">
        <v>385</v>
      </c>
      <c r="G48" t="s">
        <v>386</v>
      </c>
      <c r="H48" t="s">
        <v>387</v>
      </c>
      <c r="I48" t="s">
        <v>388</v>
      </c>
      <c r="J48" t="str">
        <f ca="1">IF(MID(I48,8,1)="0","Lady",IF(Table1[[#This Row],[Age]]&gt;60,"SS",IF(Table1[[#This Row],[Age]]&gt;50,"S",IF(Table1[[#This Row],[Age]]&lt;21,"Jnr"," "))))</f>
        <v>SS</v>
      </c>
      <c r="K48" s="57">
        <f t="shared" ca="1" si="1"/>
        <v>20813</v>
      </c>
      <c r="L48" s="56">
        <f ca="1">DATEDIF(Table1[[#This Row],[Date of birth]],TODAY(),"Y")</f>
        <v>65</v>
      </c>
      <c r="M48" t="s">
        <v>389</v>
      </c>
      <c r="N48" t="s">
        <v>390</v>
      </c>
    </row>
    <row r="49" spans="1:18" x14ac:dyDescent="0.25">
      <c r="A49" s="93">
        <v>1929</v>
      </c>
      <c r="E49" t="s">
        <v>82</v>
      </c>
      <c r="F49" s="65" t="s">
        <v>83</v>
      </c>
      <c r="G49" t="s">
        <v>77</v>
      </c>
      <c r="H49" t="s">
        <v>84</v>
      </c>
      <c r="I49" t="s">
        <v>85</v>
      </c>
      <c r="J49" t="str">
        <f ca="1">IF(MID(I49,8,1)="0","Lady",IF(Table1[[#This Row],[Age]]&gt;60,"SS",IF(Table1[[#This Row],[Age]]&gt;50,"S",IF(Table1[[#This Row],[Age]]&lt;21,"Jnr"," "))))</f>
        <v xml:space="preserve"> </v>
      </c>
      <c r="K49" s="57">
        <f t="shared" ca="1" si="1"/>
        <v>29559</v>
      </c>
      <c r="L49" s="56">
        <f ca="1">DATEDIF(Table1[[#This Row],[Date of birth]],TODAY(),"Y")</f>
        <v>41</v>
      </c>
      <c r="M49" t="s">
        <v>86</v>
      </c>
      <c r="N49" t="s">
        <v>87</v>
      </c>
    </row>
    <row r="50" spans="1:18" x14ac:dyDescent="0.25">
      <c r="A50" s="93">
        <v>1931</v>
      </c>
      <c r="E50" t="s">
        <v>575</v>
      </c>
      <c r="F50" s="65" t="s">
        <v>576</v>
      </c>
      <c r="G50" t="s">
        <v>543</v>
      </c>
      <c r="H50" t="s">
        <v>577</v>
      </c>
      <c r="I50" t="s">
        <v>578</v>
      </c>
      <c r="J50" t="str">
        <f>IF(MID(I50,8,1)="0","Lady",IF(Table1[[#This Row],[Age]]&gt;60,"SS",IF(Table1[[#This Row],[Age]]&gt;50,"S",IF(Table1[[#This Row],[Age]]&lt;21,"Jnr"," "))))</f>
        <v>Lady</v>
      </c>
      <c r="K50" s="57">
        <f t="shared" ca="1" si="1"/>
        <v>24876</v>
      </c>
      <c r="L50" s="56">
        <f ca="1">DATEDIF(Table1[[#This Row],[Date of birth]],TODAY(),"Y")</f>
        <v>53</v>
      </c>
      <c r="M50" t="s">
        <v>579</v>
      </c>
      <c r="N50" t="s">
        <v>580</v>
      </c>
    </row>
    <row r="51" spans="1:18" x14ac:dyDescent="0.25">
      <c r="A51" s="93">
        <v>2045</v>
      </c>
      <c r="E51" t="s">
        <v>824</v>
      </c>
      <c r="F51" s="65" t="s">
        <v>825</v>
      </c>
      <c r="G51" t="s">
        <v>826</v>
      </c>
      <c r="H51" t="s">
        <v>827</v>
      </c>
      <c r="I51" s="55" t="s">
        <v>828</v>
      </c>
      <c r="J51" t="str">
        <f ca="1">IF(MID(I51,8,1)="0","Lady",IF(Table1[[#This Row],[Age]]&gt;60,"SS",IF(Table1[[#This Row],[Age]]&gt;50,"S",IF(Table1[[#This Row],[Age]]&lt;21,"Jnr"," "))))</f>
        <v>S</v>
      </c>
      <c r="K51" s="57">
        <f t="shared" ca="1" si="1"/>
        <v>25791</v>
      </c>
      <c r="L51" s="56">
        <f ca="1">DATEDIF(Table1[[#This Row],[Date of birth]],TODAY(),"Y")</f>
        <v>51</v>
      </c>
      <c r="M51" s="58">
        <v>827705455</v>
      </c>
      <c r="N51" t="s">
        <v>830</v>
      </c>
    </row>
    <row r="52" spans="1:18" x14ac:dyDescent="0.25">
      <c r="A52" s="93">
        <v>2051</v>
      </c>
      <c r="E52" t="s">
        <v>548</v>
      </c>
      <c r="F52" s="65" t="s">
        <v>183</v>
      </c>
      <c r="G52" t="s">
        <v>549</v>
      </c>
      <c r="H52" t="s">
        <v>550</v>
      </c>
      <c r="I52" t="s">
        <v>551</v>
      </c>
      <c r="J52" t="str">
        <f ca="1">IF(MID(I52,8,1)="0","Lady",IF(Table1[[#This Row],[Age]]&gt;60,"SS",IF(Table1[[#This Row],[Age]]&gt;50,"S",IF(Table1[[#This Row],[Age]]&lt;21,"Jnr"," "))))</f>
        <v>SS</v>
      </c>
      <c r="K52" s="57">
        <f t="shared" ca="1" si="1"/>
        <v>18994</v>
      </c>
      <c r="L52" s="56">
        <f ca="1">DATEDIF(Table1[[#This Row],[Date of birth]],TODAY(),"Y")</f>
        <v>70</v>
      </c>
      <c r="M52" t="s">
        <v>552</v>
      </c>
      <c r="N52" t="s">
        <v>553</v>
      </c>
      <c r="R52" t="s">
        <v>94</v>
      </c>
    </row>
    <row r="53" spans="1:18" x14ac:dyDescent="0.25">
      <c r="A53" s="93">
        <v>2089</v>
      </c>
      <c r="E53" t="s">
        <v>182</v>
      </c>
      <c r="F53" s="65" t="s">
        <v>183</v>
      </c>
      <c r="G53" t="s">
        <v>144</v>
      </c>
      <c r="H53" t="s">
        <v>184</v>
      </c>
      <c r="I53" t="s">
        <v>185</v>
      </c>
      <c r="J53" t="str">
        <f ca="1">IF(MID(I53,8,1)="0","Lady",IF(Table1[[#This Row],[Age]]&gt;60,"SS",IF(Table1[[#This Row],[Age]]&gt;50,"S",IF(Table1[[#This Row],[Age]]&lt;21,"Jnr"," "))))</f>
        <v xml:space="preserve"> </v>
      </c>
      <c r="K53" s="57">
        <f t="shared" ca="1" si="1"/>
        <v>30244</v>
      </c>
      <c r="L53" s="56">
        <f ca="1">DATEDIF(Table1[[#This Row],[Date of birth]],TODAY(),"Y")</f>
        <v>39</v>
      </c>
      <c r="M53" t="s">
        <v>186</v>
      </c>
      <c r="N53" t="s">
        <v>187</v>
      </c>
      <c r="R53" t="s">
        <v>94</v>
      </c>
    </row>
    <row r="54" spans="1:18" x14ac:dyDescent="0.25">
      <c r="A54" s="93">
        <v>2651</v>
      </c>
      <c r="E54" t="s">
        <v>488</v>
      </c>
      <c r="F54" s="65" t="s">
        <v>489</v>
      </c>
      <c r="G54" t="s">
        <v>490</v>
      </c>
      <c r="H54" t="s">
        <v>491</v>
      </c>
      <c r="I54" t="s">
        <v>492</v>
      </c>
      <c r="J54" t="str">
        <f ca="1">IF(MID(I54,8,1)="0","Lady",IF(Table1[[#This Row],[Age]]&gt;60,"SS",IF(Table1[[#This Row],[Age]]&gt;50,"S",IF(Table1[[#This Row],[Age]]&lt;21,"Jnr"," "))))</f>
        <v xml:space="preserve"> </v>
      </c>
      <c r="K54" s="57">
        <f t="shared" ca="1" si="1"/>
        <v>26659</v>
      </c>
      <c r="L54" s="56">
        <f ca="1">DATEDIF(Table1[[#This Row],[Date of birth]],TODAY(),"Y")</f>
        <v>49</v>
      </c>
      <c r="M54" t="s">
        <v>493</v>
      </c>
      <c r="N54" t="s">
        <v>494</v>
      </c>
    </row>
    <row r="55" spans="1:18" x14ac:dyDescent="0.25">
      <c r="A55" s="93">
        <v>2655</v>
      </c>
      <c r="E55" t="s">
        <v>533</v>
      </c>
      <c r="F55" s="65" t="s">
        <v>307</v>
      </c>
      <c r="G55" t="s">
        <v>528</v>
      </c>
      <c r="H55" t="s">
        <v>534</v>
      </c>
      <c r="I55" t="s">
        <v>535</v>
      </c>
      <c r="J55" t="s">
        <v>883</v>
      </c>
      <c r="K55" s="57">
        <f t="shared" ca="1" si="1"/>
        <v>39014</v>
      </c>
      <c r="L55" s="56">
        <f ca="1">DATEDIF(Table1[[#This Row],[Date of birth]],TODAY(),"Y")</f>
        <v>15</v>
      </c>
      <c r="M55" t="s">
        <v>536</v>
      </c>
      <c r="N55" t="s">
        <v>537</v>
      </c>
    </row>
    <row r="56" spans="1:18" x14ac:dyDescent="0.25">
      <c r="A56" s="93">
        <v>2688</v>
      </c>
      <c r="E56" t="s">
        <v>188</v>
      </c>
      <c r="F56" s="65" t="s">
        <v>164</v>
      </c>
      <c r="G56" t="s">
        <v>189</v>
      </c>
      <c r="H56" t="s">
        <v>165</v>
      </c>
      <c r="I56" t="s">
        <v>190</v>
      </c>
      <c r="J56" t="str">
        <f ca="1">IF(MID(I56,8,1)="0","Lady",IF(Table1[[#This Row],[Age]]&gt;60,"SS",IF(Table1[[#This Row],[Age]]&gt;50,"S",IF(Table1[[#This Row],[Age]]&lt;21,"Jnr"," "))))</f>
        <v>Jnr</v>
      </c>
      <c r="K56" s="57">
        <f t="shared" ca="1" si="1"/>
        <v>37086</v>
      </c>
      <c r="L56" s="56">
        <f ca="1">DATEDIF(Table1[[#This Row],[Date of birth]],TODAY(),"Y")</f>
        <v>20</v>
      </c>
      <c r="M56" t="s">
        <v>191</v>
      </c>
      <c r="N56" t="s">
        <v>192</v>
      </c>
    </row>
    <row r="57" spans="1:18" x14ac:dyDescent="0.25">
      <c r="A57" s="93">
        <v>2928</v>
      </c>
      <c r="D57" t="s">
        <v>150</v>
      </c>
      <c r="E57" t="s">
        <v>151</v>
      </c>
      <c r="F57" s="65" t="s">
        <v>152</v>
      </c>
      <c r="G57" t="s">
        <v>153</v>
      </c>
      <c r="H57" t="s">
        <v>154</v>
      </c>
      <c r="I57" t="s">
        <v>155</v>
      </c>
      <c r="J57" t="str">
        <f ca="1">IF(MID(I57,8,1)="0","Lady",IF(Table1[[#This Row],[Age]]&gt;60,"SS",IF(Table1[[#This Row],[Age]]&gt;50,"S",IF(Table1[[#This Row],[Age]]&lt;21,"Jnr"," "))))</f>
        <v>S</v>
      </c>
      <c r="K57" s="57">
        <f t="shared" ca="1" si="1"/>
        <v>23929</v>
      </c>
      <c r="L57" s="56">
        <f ca="1">DATEDIF(Table1[[#This Row],[Date of birth]],TODAY(),"Y")</f>
        <v>56</v>
      </c>
      <c r="M57" t="s">
        <v>156</v>
      </c>
      <c r="N57" t="s">
        <v>157</v>
      </c>
    </row>
    <row r="58" spans="1:18" x14ac:dyDescent="0.25">
      <c r="A58" s="93">
        <v>2950</v>
      </c>
      <c r="E58" t="s">
        <v>508</v>
      </c>
      <c r="F58" s="65" t="s">
        <v>345</v>
      </c>
      <c r="G58" t="s">
        <v>509</v>
      </c>
      <c r="H58" t="s">
        <v>510</v>
      </c>
      <c r="I58" t="s">
        <v>511</v>
      </c>
      <c r="J58" t="str">
        <f ca="1">IF(MID(I58,8,1)="0","Lady",IF(Table1[[#This Row],[Age]]&gt;60,"SS",IF(Table1[[#This Row],[Age]]&gt;50,"S",IF(Table1[[#This Row],[Age]]&lt;21,"Jnr"," "))))</f>
        <v xml:space="preserve"> </v>
      </c>
      <c r="K58" s="57">
        <f t="shared" ca="1" si="1"/>
        <v>28786</v>
      </c>
      <c r="L58" s="56">
        <f ca="1">DATEDIF(Table1[[#This Row],[Date of birth]],TODAY(),"Y")</f>
        <v>43</v>
      </c>
      <c r="M58" t="s">
        <v>512</v>
      </c>
      <c r="N58" t="s">
        <v>513</v>
      </c>
    </row>
    <row r="59" spans="1:18" x14ac:dyDescent="0.25">
      <c r="A59" s="93">
        <v>2960</v>
      </c>
      <c r="E59" t="s">
        <v>313</v>
      </c>
      <c r="F59" s="65" t="s">
        <v>314</v>
      </c>
      <c r="G59" t="s">
        <v>291</v>
      </c>
      <c r="H59" t="s">
        <v>315</v>
      </c>
      <c r="I59" t="s">
        <v>316</v>
      </c>
      <c r="J59" t="str">
        <f ca="1">IF(MID(I59,8,1)="0","Lady",IF(Table1[[#This Row],[Age]]&gt;60,"SS",IF(Table1[[#This Row],[Age]]&gt;50,"S",IF(Table1[[#This Row],[Age]]&lt;21,"Jnr"," "))))</f>
        <v xml:space="preserve"> </v>
      </c>
      <c r="K59" s="57">
        <f t="shared" ca="1" si="1"/>
        <v>28040</v>
      </c>
      <c r="L59" s="56">
        <f ca="1">DATEDIF(Table1[[#This Row],[Date of birth]],TODAY(),"Y")</f>
        <v>45</v>
      </c>
      <c r="M59" t="s">
        <v>317</v>
      </c>
      <c r="N59" t="s">
        <v>318</v>
      </c>
    </row>
    <row r="60" spans="1:18" x14ac:dyDescent="0.25">
      <c r="A60" s="93">
        <v>3172</v>
      </c>
      <c r="E60" t="s">
        <v>454</v>
      </c>
      <c r="F60" s="65" t="s">
        <v>241</v>
      </c>
      <c r="G60" t="s">
        <v>455</v>
      </c>
      <c r="H60" t="s">
        <v>243</v>
      </c>
      <c r="I60" t="s">
        <v>456</v>
      </c>
      <c r="J60" t="str">
        <f ca="1">IF(MID(I60,8,1)="0","Lady",IF(Table1[[#This Row],[Age]]&gt;60,"SS",IF(Table1[[#This Row],[Age]]&gt;50,"S",IF(Table1[[#This Row],[Age]]&lt;21,"Jnr"," "))))</f>
        <v>SS</v>
      </c>
      <c r="K60" s="57">
        <f t="shared" ca="1" si="1"/>
        <v>21501</v>
      </c>
      <c r="L60" s="56">
        <f ca="1">DATEDIF(Table1[[#This Row],[Date of birth]],TODAY(),"Y")</f>
        <v>63</v>
      </c>
      <c r="M60" t="s">
        <v>457</v>
      </c>
      <c r="N60" s="101" t="s">
        <v>458</v>
      </c>
    </row>
    <row r="61" spans="1:18" x14ac:dyDescent="0.25">
      <c r="A61" s="93">
        <v>3173</v>
      </c>
      <c r="D61" t="s">
        <v>239</v>
      </c>
      <c r="E61" t="s">
        <v>240</v>
      </c>
      <c r="F61" s="65" t="s">
        <v>241</v>
      </c>
      <c r="G61" t="s">
        <v>242</v>
      </c>
      <c r="H61" t="s">
        <v>243</v>
      </c>
      <c r="I61" t="s">
        <v>244</v>
      </c>
      <c r="J61" t="str">
        <f ca="1">IF(MID(I61,8,1)="0","Lady",IF(Table1[[#This Row],[Age]]&gt;60,"SS",IF(Table1[[#This Row],[Age]]&gt;50,"S",IF(Table1[[#This Row],[Age]]&lt;21,"Jnr"," "))))</f>
        <v xml:space="preserve"> </v>
      </c>
      <c r="K61" s="57">
        <f t="shared" ca="1" si="1"/>
        <v>33629</v>
      </c>
      <c r="L61" s="56">
        <f ca="1">DATEDIF(Table1[[#This Row],[Date of birth]],TODAY(),"Y")</f>
        <v>29</v>
      </c>
      <c r="M61" t="s">
        <v>245</v>
      </c>
      <c r="N61" t="s">
        <v>246</v>
      </c>
      <c r="R61" t="s">
        <v>45</v>
      </c>
    </row>
    <row r="62" spans="1:18" x14ac:dyDescent="0.25">
      <c r="A62" s="93">
        <v>3209</v>
      </c>
      <c r="E62" t="s">
        <v>446</v>
      </c>
      <c r="F62" s="65" t="s">
        <v>447</v>
      </c>
      <c r="G62" t="s">
        <v>448</v>
      </c>
      <c r="H62" t="s">
        <v>449</v>
      </c>
      <c r="I62" t="s">
        <v>450</v>
      </c>
      <c r="J62" t="s">
        <v>543</v>
      </c>
      <c r="K62" s="57">
        <f t="shared" ca="1" si="1"/>
        <v>25937</v>
      </c>
      <c r="L62" s="56">
        <f ca="1">DATEDIF(Table1[[#This Row],[Date of birth]],TODAY(),"Y")</f>
        <v>51</v>
      </c>
      <c r="M62" t="s">
        <v>451</v>
      </c>
      <c r="N62" t="s">
        <v>452</v>
      </c>
    </row>
    <row r="63" spans="1:18" x14ac:dyDescent="0.25">
      <c r="A63" s="93">
        <v>3225</v>
      </c>
      <c r="E63" t="s">
        <v>398</v>
      </c>
      <c r="F63" s="65" t="s">
        <v>399</v>
      </c>
      <c r="G63" t="s">
        <v>400</v>
      </c>
      <c r="H63" t="s">
        <v>401</v>
      </c>
      <c r="I63" t="s">
        <v>402</v>
      </c>
      <c r="J63" t="str">
        <f ca="1">IF(MID(I63,8,1)="0","Lady",IF(Table1[[#This Row],[Age]]&gt;60,"SS",IF(Table1[[#This Row],[Age]]&gt;50,"S",IF(Table1[[#This Row],[Age]]&lt;21,"Jnr"," "))))</f>
        <v xml:space="preserve"> </v>
      </c>
      <c r="K63" s="57">
        <f t="shared" ca="1" si="1"/>
        <v>29531</v>
      </c>
      <c r="L63" s="56">
        <f ca="1">DATEDIF(Table1[[#This Row],[Date of birth]],TODAY(),"Y")</f>
        <v>41</v>
      </c>
      <c r="M63" t="s">
        <v>403</v>
      </c>
      <c r="N63" t="s">
        <v>404</v>
      </c>
    </row>
    <row r="64" spans="1:18" x14ac:dyDescent="0.25">
      <c r="A64" s="93">
        <v>3226</v>
      </c>
      <c r="E64" t="s">
        <v>412</v>
      </c>
      <c r="F64" s="65" t="s">
        <v>399</v>
      </c>
      <c r="G64" t="s">
        <v>413</v>
      </c>
      <c r="H64" t="s">
        <v>401</v>
      </c>
      <c r="I64" t="s">
        <v>414</v>
      </c>
      <c r="J64" t="str">
        <f>IF(MID(I64,8,1)="0","Lady",IF(Table1[[#This Row],[Age]]&gt;60,"SS",IF(Table1[[#This Row],[Age]]&gt;50,"S",IF(Table1[[#This Row],[Age]]&lt;21,"Jnr"," "))))</f>
        <v>Lady</v>
      </c>
      <c r="K64" s="57">
        <f t="shared" ca="1" si="1"/>
        <v>30020</v>
      </c>
      <c r="L64" s="56">
        <f ca="1">DATEDIF(Table1[[#This Row],[Date of birth]],TODAY(),"Y")</f>
        <v>39</v>
      </c>
      <c r="M64" t="s">
        <v>415</v>
      </c>
      <c r="N64" t="s">
        <v>416</v>
      </c>
    </row>
    <row r="65" spans="1:21" x14ac:dyDescent="0.25">
      <c r="A65" s="93">
        <v>3268</v>
      </c>
      <c r="E65" t="s">
        <v>263</v>
      </c>
      <c r="F65" s="65" t="s">
        <v>265</v>
      </c>
      <c r="G65" t="s">
        <v>264</v>
      </c>
      <c r="H65" t="s">
        <v>266</v>
      </c>
      <c r="I65" t="s">
        <v>267</v>
      </c>
      <c r="J65" t="str">
        <f ca="1">IF(MID(I65,8,1)="0","Lady",IF(Table1[[#This Row],[Age]]&gt;60,"SS",IF(Table1[[#This Row],[Age]]&gt;50,"S",IF(Table1[[#This Row],[Age]]&lt;21,"Jnr"," "))))</f>
        <v>SS</v>
      </c>
      <c r="K65" s="57">
        <f t="shared" ca="1" si="1"/>
        <v>13096</v>
      </c>
      <c r="L65" s="56">
        <f ca="1">DATEDIF(Table1[[#This Row],[Date of birth]],TODAY(),"Y")</f>
        <v>86</v>
      </c>
      <c r="M65" t="s">
        <v>268</v>
      </c>
      <c r="N65" t="s">
        <v>269</v>
      </c>
    </row>
    <row r="66" spans="1:21" x14ac:dyDescent="0.25">
      <c r="A66" s="93">
        <v>3338</v>
      </c>
      <c r="E66" t="s">
        <v>75</v>
      </c>
      <c r="F66" s="65" t="s">
        <v>76</v>
      </c>
      <c r="G66" t="s">
        <v>77</v>
      </c>
      <c r="H66" t="s">
        <v>78</v>
      </c>
      <c r="I66" t="s">
        <v>79</v>
      </c>
      <c r="J66" t="str">
        <f ca="1">IF(MID(I66,8,1)="0","Lady",IF(Table1[[#This Row],[Age]]&gt;60,"SS",IF(Table1[[#This Row],[Age]]&gt;50,"S",IF(Table1[[#This Row],[Age]]&lt;21,"Jnr"," "))))</f>
        <v>S</v>
      </c>
      <c r="K66" s="57">
        <f t="shared" ref="K66:K97" ca="1" si="2" xml:space="preserve"> IFERROR(DATE(LEFT(I66,2)+IF(LEFT(I66,2)&lt;RIGHT(YEAR(TODAY()),2),2000,1900),MID(I66,3,2),MID(I66,5,2)),"")</f>
        <v>25595</v>
      </c>
      <c r="L66" s="56">
        <f ca="1">DATEDIF(Table1[[#This Row],[Date of birth]],TODAY(),"Y")</f>
        <v>51</v>
      </c>
      <c r="M66" t="s">
        <v>80</v>
      </c>
      <c r="N66" t="s">
        <v>81</v>
      </c>
    </row>
    <row r="67" spans="1:21" x14ac:dyDescent="0.25">
      <c r="A67" s="93">
        <v>3339</v>
      </c>
      <c r="D67" t="s">
        <v>305</v>
      </c>
      <c r="E67" t="s">
        <v>306</v>
      </c>
      <c r="F67" s="65" t="s">
        <v>307</v>
      </c>
      <c r="G67" t="s">
        <v>308</v>
      </c>
      <c r="H67" t="s">
        <v>309</v>
      </c>
      <c r="I67" t="s">
        <v>310</v>
      </c>
      <c r="J67" t="str">
        <f ca="1">IF(MID(I67,8,1)="0","Lady",IF(Table1[[#This Row],[Age]]&gt;60,"SS",IF(Table1[[#This Row],[Age]]&gt;50,"S",IF(Table1[[#This Row],[Age]]&lt;21,"Jnr"," "))))</f>
        <v xml:space="preserve"> </v>
      </c>
      <c r="K67" s="57">
        <f t="shared" ca="1" si="2"/>
        <v>26511</v>
      </c>
      <c r="L67" s="56">
        <f ca="1">DATEDIF(Table1[[#This Row],[Date of birth]],TODAY(),"Y")</f>
        <v>49</v>
      </c>
      <c r="M67" t="s">
        <v>311</v>
      </c>
      <c r="N67" t="s">
        <v>312</v>
      </c>
    </row>
    <row r="68" spans="1:21" x14ac:dyDescent="0.25">
      <c r="A68" s="113">
        <v>3349</v>
      </c>
      <c r="D68" t="s">
        <v>554</v>
      </c>
      <c r="E68" t="s">
        <v>555</v>
      </c>
      <c r="F68" s="65" t="s">
        <v>556</v>
      </c>
      <c r="G68" t="s">
        <v>557</v>
      </c>
      <c r="H68" t="s">
        <v>558</v>
      </c>
      <c r="I68" t="s">
        <v>559</v>
      </c>
      <c r="J68" t="str">
        <f ca="1">IF(MID(I68,8,1)="0","Lady",IF(Table1[[#This Row],[Age]]&gt;60,"SS",IF(Table1[[#This Row],[Age]]&gt;50,"S",IF(Table1[[#This Row],[Age]]&lt;21,"Jnr"," "))))</f>
        <v xml:space="preserve"> </v>
      </c>
      <c r="K68" s="57">
        <f t="shared" ca="1" si="2"/>
        <v>26266</v>
      </c>
      <c r="L68" s="56">
        <f ca="1">DATEDIF(Table1[[#This Row],[Date of birth]],TODAY(),"Y")</f>
        <v>50</v>
      </c>
      <c r="M68" t="s">
        <v>560</v>
      </c>
      <c r="N68" t="s">
        <v>561</v>
      </c>
    </row>
    <row r="69" spans="1:21" x14ac:dyDescent="0.25">
      <c r="A69" s="93">
        <v>3350</v>
      </c>
      <c r="E69" t="s">
        <v>114</v>
      </c>
      <c r="F69" s="65" t="s">
        <v>76</v>
      </c>
      <c r="G69" t="s">
        <v>115</v>
      </c>
      <c r="H69" t="s">
        <v>116</v>
      </c>
      <c r="I69" t="s">
        <v>117</v>
      </c>
      <c r="J69" t="str">
        <f ca="1">IF(MID(I69,8,1)="0","Lady",IF(Table1[[#This Row],[Age]]&gt;60,"SS",IF(Table1[[#This Row],[Age]]&gt;50,"S",IF(Table1[[#This Row],[Age]]&lt;21,"Jnr"," "))))</f>
        <v xml:space="preserve"> </v>
      </c>
      <c r="K69" s="57">
        <f t="shared" ca="1" si="2"/>
        <v>26753</v>
      </c>
      <c r="L69" s="56">
        <f ca="1">DATEDIF(Table1[[#This Row],[Date of birth]],TODAY(),"Y")</f>
        <v>48</v>
      </c>
      <c r="M69" t="s">
        <v>118</v>
      </c>
      <c r="N69" t="s">
        <v>119</v>
      </c>
      <c r="R69" t="s">
        <v>94</v>
      </c>
    </row>
    <row r="70" spans="1:21" x14ac:dyDescent="0.25">
      <c r="A70" s="93">
        <v>3369</v>
      </c>
      <c r="C70" t="s">
        <v>18</v>
      </c>
      <c r="E70" t="s">
        <v>52</v>
      </c>
      <c r="F70" s="65" t="s">
        <v>53</v>
      </c>
      <c r="G70" t="s">
        <v>54</v>
      </c>
      <c r="H70" t="s">
        <v>55</v>
      </c>
      <c r="I70" t="s">
        <v>56</v>
      </c>
      <c r="J70" t="str">
        <f ca="1">IF(MID(I70,8,1)="0","Lady",IF(Table1[[#This Row],[Age]]&gt;60,"SS",IF(Table1[[#This Row],[Age]]&gt;50,"S",IF(Table1[[#This Row],[Age]]&lt;21,"Jnr"," "))))</f>
        <v>S</v>
      </c>
      <c r="K70" s="57">
        <f t="shared" ca="1" si="2"/>
        <v>25821</v>
      </c>
      <c r="L70" s="56">
        <f ca="1">DATEDIF(Table1[[#This Row],[Date of birth]],TODAY(),"Y")</f>
        <v>51</v>
      </c>
      <c r="M70" t="s">
        <v>57</v>
      </c>
      <c r="N70" t="s">
        <v>58</v>
      </c>
      <c r="U70" t="s">
        <v>722</v>
      </c>
    </row>
    <row r="71" spans="1:21" x14ac:dyDescent="0.25">
      <c r="A71" s="93">
        <v>3395</v>
      </c>
      <c r="E71" t="s">
        <v>46</v>
      </c>
      <c r="F71" s="65" t="s">
        <v>47</v>
      </c>
      <c r="G71" t="s">
        <v>27</v>
      </c>
      <c r="H71" t="s">
        <v>48</v>
      </c>
      <c r="I71" t="s">
        <v>49</v>
      </c>
      <c r="J71" t="str">
        <f>IF(MID(I71,8,1)="0","Lady",IF(Table1[[#This Row],[Age]]&gt;60,"SS",IF(Table1[[#This Row],[Age]]&gt;50,"S",IF(Table1[[#This Row],[Age]]&lt;21,"Jnr"," "))))</f>
        <v>Lady</v>
      </c>
      <c r="K71" s="57">
        <f t="shared" ca="1" si="2"/>
        <v>24592</v>
      </c>
      <c r="L71" s="56">
        <f ca="1">DATEDIF(Table1[[#This Row],[Date of birth]],TODAY(),"Y")</f>
        <v>54</v>
      </c>
      <c r="M71" t="s">
        <v>50</v>
      </c>
      <c r="N71" t="s">
        <v>51</v>
      </c>
    </row>
    <row r="72" spans="1:21" x14ac:dyDescent="0.25">
      <c r="A72" s="93">
        <v>3396</v>
      </c>
      <c r="E72" t="s">
        <v>334</v>
      </c>
      <c r="F72" s="65" t="s">
        <v>47</v>
      </c>
      <c r="G72" t="s">
        <v>335</v>
      </c>
      <c r="H72" t="s">
        <v>48</v>
      </c>
      <c r="I72" t="s">
        <v>336</v>
      </c>
      <c r="J72" t="str">
        <f ca="1">IF(MID(I72,8,1)="0","Lady",IF(Table1[[#This Row],[Age]]&gt;60,"SS",IF(Table1[[#This Row],[Age]]&gt;50,"S",IF(Table1[[#This Row],[Age]]&lt;21,"Jnr"," "))))</f>
        <v>SS</v>
      </c>
      <c r="K72" s="57">
        <f t="shared" ca="1" si="2"/>
        <v>19637</v>
      </c>
      <c r="L72" s="56">
        <f ca="1">DATEDIF(Table1[[#This Row],[Date of birth]],TODAY(),"Y")</f>
        <v>68</v>
      </c>
      <c r="M72" t="s">
        <v>50</v>
      </c>
      <c r="N72" t="s">
        <v>51</v>
      </c>
    </row>
    <row r="73" spans="1:21" x14ac:dyDescent="0.25">
      <c r="A73" s="93">
        <v>3416</v>
      </c>
      <c r="E73" t="s">
        <v>201</v>
      </c>
      <c r="F73" s="65" t="s">
        <v>202</v>
      </c>
      <c r="G73" t="s">
        <v>203</v>
      </c>
      <c r="H73" t="s">
        <v>204</v>
      </c>
      <c r="I73" t="s">
        <v>205</v>
      </c>
      <c r="J73" t="str">
        <f ca="1">IF(MID(I73,8,1)="0","Lady",IF(Table1[[#This Row],[Age]]&gt;60,"SS",IF(Table1[[#This Row],[Age]]&gt;50,"S",IF(Table1[[#This Row],[Age]]&lt;21,"Jnr"," "))))</f>
        <v xml:space="preserve"> </v>
      </c>
      <c r="K73" s="57">
        <f t="shared" ca="1" si="2"/>
        <v>30267</v>
      </c>
      <c r="L73" s="56">
        <f ca="1">DATEDIF(Table1[[#This Row],[Date of birth]],TODAY(),"Y")</f>
        <v>39</v>
      </c>
      <c r="M73" t="s">
        <v>206</v>
      </c>
      <c r="N73" t="s">
        <v>207</v>
      </c>
      <c r="R73" t="s">
        <v>94</v>
      </c>
    </row>
    <row r="74" spans="1:21" x14ac:dyDescent="0.25">
      <c r="A74" s="93">
        <v>3576</v>
      </c>
      <c r="D74" t="s">
        <v>82</v>
      </c>
      <c r="E74" t="s">
        <v>88</v>
      </c>
      <c r="F74" s="65" t="s">
        <v>76</v>
      </c>
      <c r="G74" t="s">
        <v>89</v>
      </c>
      <c r="H74" t="s">
        <v>90</v>
      </c>
      <c r="I74" t="s">
        <v>91</v>
      </c>
      <c r="J74" t="str">
        <f ca="1">IF(MID(I74,8,1)="0","Lady",IF(Table1[[#This Row],[Age]]&gt;60,"SS",IF(Table1[[#This Row],[Age]]&gt;50,"S",IF(Table1[[#This Row],[Age]]&lt;21,"Jnr"," "))))</f>
        <v xml:space="preserve"> </v>
      </c>
      <c r="K74" s="57">
        <f t="shared" ca="1" si="2"/>
        <v>28159</v>
      </c>
      <c r="L74" s="56">
        <f ca="1">DATEDIF(Table1[[#This Row],[Date of birth]],TODAY(),"Y")</f>
        <v>44</v>
      </c>
      <c r="M74" t="s">
        <v>92</v>
      </c>
      <c r="N74" t="s">
        <v>93</v>
      </c>
      <c r="R74" t="s">
        <v>94</v>
      </c>
    </row>
    <row r="75" spans="1:21" x14ac:dyDescent="0.25">
      <c r="A75" s="113">
        <v>3577</v>
      </c>
      <c r="E75" t="s">
        <v>698</v>
      </c>
      <c r="F75" s="65" t="s">
        <v>699</v>
      </c>
      <c r="G75" t="s">
        <v>700</v>
      </c>
      <c r="H75" t="s">
        <v>701</v>
      </c>
      <c r="I75" s="55" t="s">
        <v>702</v>
      </c>
      <c r="J75" t="str">
        <f ca="1">IF(MID(I75,8,1)="0","Lady",IF(Table1[[#This Row],[Age]]&gt;60,"SS",IF(Table1[[#This Row],[Age]]&gt;50,"S",IF(Table1[[#This Row],[Age]]&lt;21,"Jnr"," "))))</f>
        <v xml:space="preserve"> </v>
      </c>
      <c r="K75" s="57">
        <f t="shared" ca="1" si="2"/>
        <v>29260</v>
      </c>
      <c r="L75" s="56">
        <f ca="1">DATEDIF(Table1[[#This Row],[Date of birth]],TODAY(),"Y")</f>
        <v>41</v>
      </c>
      <c r="M75" t="s">
        <v>703</v>
      </c>
      <c r="N75" t="s">
        <v>704</v>
      </c>
    </row>
    <row r="76" spans="1:21" x14ac:dyDescent="0.25">
      <c r="A76" s="93">
        <v>3587</v>
      </c>
      <c r="D76" t="s">
        <v>134</v>
      </c>
      <c r="E76" t="s">
        <v>135</v>
      </c>
      <c r="F76" s="65" t="s">
        <v>136</v>
      </c>
      <c r="G76" t="s">
        <v>137</v>
      </c>
      <c r="H76" t="s">
        <v>138</v>
      </c>
      <c r="I76" t="s">
        <v>139</v>
      </c>
      <c r="J76" t="str">
        <f ca="1">IF(MID(I76,8,1)="0","Lady",IF(Table1[[#This Row],[Age]]&gt;60,"SS",IF(Table1[[#This Row],[Age]]&gt;50,"S",IF(Table1[[#This Row],[Age]]&lt;21,"Jnr"," "))))</f>
        <v xml:space="preserve"> </v>
      </c>
      <c r="K76" s="57">
        <f t="shared" ca="1" si="2"/>
        <v>30956</v>
      </c>
      <c r="L76" s="56">
        <f ca="1">DATEDIF(Table1[[#This Row],[Date of birth]],TODAY(),"Y")</f>
        <v>37</v>
      </c>
      <c r="M76" t="s">
        <v>140</v>
      </c>
      <c r="N76" t="s">
        <v>141</v>
      </c>
    </row>
    <row r="77" spans="1:21" x14ac:dyDescent="0.25">
      <c r="A77" s="93">
        <v>3703</v>
      </c>
      <c r="D77" t="s">
        <v>278</v>
      </c>
      <c r="E77" t="s">
        <v>279</v>
      </c>
      <c r="F77" s="65" t="s">
        <v>280</v>
      </c>
      <c r="G77" t="s">
        <v>277</v>
      </c>
      <c r="H77" t="s">
        <v>281</v>
      </c>
      <c r="I77" t="s">
        <v>282</v>
      </c>
      <c r="J77" t="str">
        <f ca="1">IF(MID(I77,8,1)="0","Lady",IF(Table1[[#This Row],[Age]]&gt;60,"SS",IF(Table1[[#This Row],[Age]]&gt;50,"S",IF(Table1[[#This Row],[Age]]&lt;21,"Jnr"," "))))</f>
        <v>S</v>
      </c>
      <c r="K77" s="57">
        <f t="shared" ca="1" si="2"/>
        <v>24879</v>
      </c>
      <c r="L77" s="56">
        <f ca="1">DATEDIF(Table1[[#This Row],[Date of birth]],TODAY(),"Y")</f>
        <v>53</v>
      </c>
      <c r="M77" t="s">
        <v>283</v>
      </c>
      <c r="N77" t="s">
        <v>284</v>
      </c>
    </row>
    <row r="78" spans="1:21" x14ac:dyDescent="0.25">
      <c r="A78" s="93">
        <v>3782</v>
      </c>
      <c r="E78" t="s">
        <v>247</v>
      </c>
      <c r="F78" s="65" t="s">
        <v>248</v>
      </c>
      <c r="G78" t="s">
        <v>249</v>
      </c>
      <c r="H78" t="s">
        <v>250</v>
      </c>
      <c r="I78" t="s">
        <v>251</v>
      </c>
      <c r="J78" t="str">
        <f ca="1">IF(MID(I78,8,1)="0","Lady",IF(Table1[[#This Row],[Age]]&gt;60,"SS",IF(Table1[[#This Row],[Age]]&gt;50,"S",IF(Table1[[#This Row],[Age]]&lt;21,"Jnr"," "))))</f>
        <v>S</v>
      </c>
      <c r="K78" s="57">
        <f t="shared" ca="1" si="2"/>
        <v>25444</v>
      </c>
      <c r="L78" s="56">
        <f ca="1">DATEDIF(Table1[[#This Row],[Date of birth]],TODAY(),"Y")</f>
        <v>52</v>
      </c>
      <c r="M78" t="s">
        <v>252</v>
      </c>
      <c r="N78" t="s">
        <v>253</v>
      </c>
      <c r="R78" t="s">
        <v>45</v>
      </c>
    </row>
    <row r="79" spans="1:21" x14ac:dyDescent="0.25">
      <c r="A79" s="93">
        <v>3810</v>
      </c>
      <c r="E79" t="s">
        <v>526</v>
      </c>
      <c r="F79" s="65" t="s">
        <v>527</v>
      </c>
      <c r="G79" t="s">
        <v>528</v>
      </c>
      <c r="H79" t="s">
        <v>529</v>
      </c>
      <c r="I79" t="s">
        <v>530</v>
      </c>
      <c r="J79" t="str">
        <f ca="1">IF(MID(I79,8,1)="0","Lady",IF(Table1[[#This Row],[Age]]&gt;60,"SS",IF(Table1[[#This Row],[Age]]&gt;50,"S",IF(Table1[[#This Row],[Age]]&lt;21,"Jnr"," "))))</f>
        <v>S</v>
      </c>
      <c r="K79" s="57">
        <f t="shared" ca="1" si="2"/>
        <v>24529</v>
      </c>
      <c r="L79" s="56">
        <f ca="1">DATEDIF(Table1[[#This Row],[Date of birth]],TODAY(),"Y")</f>
        <v>54</v>
      </c>
      <c r="M79" t="s">
        <v>531</v>
      </c>
      <c r="N79" t="s">
        <v>532</v>
      </c>
    </row>
    <row r="80" spans="1:21" x14ac:dyDescent="0.25">
      <c r="A80" s="93">
        <v>3822</v>
      </c>
      <c r="E80" t="s">
        <v>594</v>
      </c>
      <c r="F80" s="65" t="s">
        <v>595</v>
      </c>
      <c r="G80" t="s">
        <v>596</v>
      </c>
      <c r="H80" t="s">
        <v>597</v>
      </c>
      <c r="I80" t="s">
        <v>598</v>
      </c>
      <c r="J80" t="str">
        <f ca="1">IF(MID(I80,8,1)="0","Lady",IF(Table1[[#This Row],[Age]]&gt;60,"SS",IF(Table1[[#This Row],[Age]]&gt;50,"S",IF(Table1[[#This Row],[Age]]&lt;21,"Jnr"," "))))</f>
        <v xml:space="preserve"> </v>
      </c>
      <c r="K80" s="57">
        <f t="shared" ca="1" si="2"/>
        <v>26557</v>
      </c>
      <c r="L80" s="56">
        <f ca="1">DATEDIF(Table1[[#This Row],[Date of birth]],TODAY(),"Y")</f>
        <v>49</v>
      </c>
      <c r="M80" t="s">
        <v>599</v>
      </c>
      <c r="N80" t="s">
        <v>600</v>
      </c>
    </row>
    <row r="81" spans="1:21" x14ac:dyDescent="0.25">
      <c r="A81" s="93">
        <v>3832</v>
      </c>
      <c r="C81" t="s">
        <v>18</v>
      </c>
      <c r="E81" t="s">
        <v>169</v>
      </c>
      <c r="F81" s="65" t="s">
        <v>170</v>
      </c>
      <c r="G81" t="s">
        <v>171</v>
      </c>
      <c r="H81" t="s">
        <v>172</v>
      </c>
      <c r="I81" t="s">
        <v>173</v>
      </c>
      <c r="J81" t="s">
        <v>543</v>
      </c>
      <c r="K81" s="57">
        <f t="shared" ca="1" si="2"/>
        <v>25945</v>
      </c>
      <c r="L81" s="56">
        <f ca="1">DATEDIF(Table1[[#This Row],[Date of birth]],TODAY(),"Y")</f>
        <v>50</v>
      </c>
      <c r="M81" t="s">
        <v>174</v>
      </c>
      <c r="N81" t="s">
        <v>175</v>
      </c>
      <c r="U81" t="s">
        <v>723</v>
      </c>
    </row>
    <row r="82" spans="1:21" x14ac:dyDescent="0.25">
      <c r="A82" s="93">
        <v>3836</v>
      </c>
      <c r="E82" t="s">
        <v>158</v>
      </c>
      <c r="F82" s="65" t="s">
        <v>164</v>
      </c>
      <c r="G82" t="s">
        <v>144</v>
      </c>
      <c r="H82" t="s">
        <v>165</v>
      </c>
      <c r="I82" t="s">
        <v>166</v>
      </c>
      <c r="J82" t="str">
        <f ca="1">IF(MID(I82,8,1)="0","Lady",IF(Table1[[#This Row],[Age]]&gt;60,"SS",IF(Table1[[#This Row],[Age]]&gt;50,"S",IF(Table1[[#This Row],[Age]]&lt;21,"Jnr"," "))))</f>
        <v>SS</v>
      </c>
      <c r="K82" s="57">
        <f t="shared" ca="1" si="2"/>
        <v>20496</v>
      </c>
      <c r="L82" s="56">
        <f ca="1">DATEDIF(Table1[[#This Row],[Date of birth]],TODAY(),"Y")</f>
        <v>65</v>
      </c>
      <c r="M82" t="s">
        <v>167</v>
      </c>
      <c r="N82" t="s">
        <v>168</v>
      </c>
    </row>
    <row r="83" spans="1:21" x14ac:dyDescent="0.25">
      <c r="A83" s="93">
        <v>3837</v>
      </c>
      <c r="E83" t="s">
        <v>800</v>
      </c>
      <c r="F83" s="65" t="s">
        <v>801</v>
      </c>
      <c r="G83" t="s">
        <v>176</v>
      </c>
      <c r="H83" t="s">
        <v>802</v>
      </c>
      <c r="I83" s="55" t="s">
        <v>803</v>
      </c>
      <c r="J83" t="str">
        <f ca="1">IF(MID(I83,8,1)="0","Lady",IF(Table1[[#This Row],[Age]]&gt;60,"SS",IF(Table1[[#This Row],[Age]]&gt;50,"S",IF(Table1[[#This Row],[Age]]&lt;21,"Jnr"," "))))</f>
        <v xml:space="preserve"> </v>
      </c>
      <c r="K83" s="57">
        <f t="shared" ca="1" si="2"/>
        <v>27654</v>
      </c>
      <c r="L83" s="56">
        <f ca="1">DATEDIF(Table1[[#This Row],[Date of birth]],TODAY(),"Y")</f>
        <v>46</v>
      </c>
      <c r="M83" t="s">
        <v>804</v>
      </c>
      <c r="N83" s="101" t="s">
        <v>805</v>
      </c>
    </row>
    <row r="84" spans="1:21" x14ac:dyDescent="0.25">
      <c r="A84" s="93">
        <v>3842</v>
      </c>
      <c r="E84" t="s">
        <v>759</v>
      </c>
      <c r="F84" s="65" t="s">
        <v>760</v>
      </c>
      <c r="G84" t="s">
        <v>285</v>
      </c>
      <c r="H84" t="s">
        <v>761</v>
      </c>
      <c r="I84" s="55" t="s">
        <v>762</v>
      </c>
      <c r="J84" t="str">
        <f ca="1">IF(MID(I84,8,1)="0","Lady",IF(Table1[[#This Row],[Age]]&gt;60,"SS",IF(Table1[[#This Row],[Age]]&gt;50,"S",IF(Table1[[#This Row],[Age]]&lt;21,"Jnr"," "))))</f>
        <v xml:space="preserve"> </v>
      </c>
      <c r="K84" s="57">
        <f t="shared" ca="1" si="2"/>
        <v>29013</v>
      </c>
      <c r="L84" s="56">
        <f ca="1">DATEDIF(Table1[[#This Row],[Date of birth]],TODAY(),"Y")</f>
        <v>42</v>
      </c>
      <c r="M84" s="58">
        <v>718876683</v>
      </c>
      <c r="N84" t="s">
        <v>763</v>
      </c>
      <c r="P84" t="s">
        <v>764</v>
      </c>
      <c r="Q84">
        <v>4050</v>
      </c>
    </row>
    <row r="85" spans="1:21" x14ac:dyDescent="0.25">
      <c r="A85" s="93">
        <v>4094</v>
      </c>
      <c r="E85" t="s">
        <v>383</v>
      </c>
      <c r="F85" s="65" t="s">
        <v>385</v>
      </c>
      <c r="G85" t="s">
        <v>349</v>
      </c>
      <c r="H85" t="s">
        <v>717</v>
      </c>
      <c r="I85" s="55" t="s">
        <v>718</v>
      </c>
      <c r="J85" t="str">
        <f ca="1">IF(MID(I85,8,1)="0","Lady",IF(Table1[[#This Row],[Age]]&gt;60,"SS",IF(Table1[[#This Row],[Age]]&gt;50,"S",IF(Table1[[#This Row],[Age]]&lt;21,"Jnr"," "))))</f>
        <v xml:space="preserve"> </v>
      </c>
      <c r="K85" s="57">
        <f t="shared" ca="1" si="2"/>
        <v>29864</v>
      </c>
      <c r="L85" s="56">
        <f ca="1">DATEDIF(Table1[[#This Row],[Date of birth]],TODAY(),"Y")</f>
        <v>40</v>
      </c>
      <c r="M85" s="58">
        <v>833019089</v>
      </c>
      <c r="N85" t="s">
        <v>719</v>
      </c>
      <c r="T85" s="57"/>
    </row>
    <row r="86" spans="1:21" x14ac:dyDescent="0.25">
      <c r="A86" s="93">
        <v>4272</v>
      </c>
      <c r="E86" t="s">
        <v>587</v>
      </c>
      <c r="F86" s="65" t="s">
        <v>588</v>
      </c>
      <c r="G86" t="s">
        <v>589</v>
      </c>
      <c r="H86" t="s">
        <v>590</v>
      </c>
      <c r="I86" t="s">
        <v>591</v>
      </c>
      <c r="J86" t="str">
        <f ca="1">IF(MID(I86,8,1)="0","Lady",IF(Table1[[#This Row],[Age]]&gt;60,"SS",IF(Table1[[#This Row],[Age]]&gt;50,"S",IF(Table1[[#This Row],[Age]]&lt;21,"Jnr"," "))))</f>
        <v xml:space="preserve"> </v>
      </c>
      <c r="K86" s="57">
        <f t="shared" ca="1" si="2"/>
        <v>26589</v>
      </c>
      <c r="L86" s="56">
        <f ca="1">DATEDIF(Table1[[#This Row],[Date of birth]],TODAY(),"Y")</f>
        <v>49</v>
      </c>
      <c r="M86" t="s">
        <v>592</v>
      </c>
      <c r="N86" t="s">
        <v>593</v>
      </c>
    </row>
    <row r="87" spans="1:21" x14ac:dyDescent="0.25">
      <c r="A87" s="93">
        <v>4315</v>
      </c>
      <c r="D87" t="s">
        <v>365</v>
      </c>
      <c r="E87" t="s">
        <v>366</v>
      </c>
      <c r="F87" s="65" t="s">
        <v>294</v>
      </c>
      <c r="G87" t="s">
        <v>349</v>
      </c>
      <c r="H87" t="s">
        <v>296</v>
      </c>
      <c r="I87" t="s">
        <v>367</v>
      </c>
      <c r="J87" t="str">
        <f>IF(MID(I87,8,1)="0","Lady",IF(Table1[[#This Row],[Age]]&gt;60,"SS",IF(Table1[[#This Row],[Age]]&gt;50,"S",IF(Table1[[#This Row],[Age]]&lt;21,"Jnr"," "))))</f>
        <v>Lady</v>
      </c>
      <c r="K87" s="57">
        <f t="shared" ca="1" si="2"/>
        <v>30035</v>
      </c>
      <c r="L87" s="56">
        <f ca="1">DATEDIF(Table1[[#This Row],[Date of birth]],TODAY(),"Y")</f>
        <v>39</v>
      </c>
      <c r="M87" t="s">
        <v>368</v>
      </c>
      <c r="N87" t="s">
        <v>369</v>
      </c>
    </row>
    <row r="88" spans="1:21" x14ac:dyDescent="0.25">
      <c r="A88" s="93">
        <v>4316</v>
      </c>
      <c r="C88" t="s">
        <v>18</v>
      </c>
      <c r="D88" t="s">
        <v>601</v>
      </c>
      <c r="E88" t="s">
        <v>602</v>
      </c>
      <c r="F88" s="65" t="s">
        <v>262</v>
      </c>
      <c r="G88" t="s">
        <v>603</v>
      </c>
      <c r="H88" t="s">
        <v>604</v>
      </c>
      <c r="I88" t="s">
        <v>605</v>
      </c>
      <c r="J88" t="str">
        <f ca="1">IF(MID(I88,8,1)="0","Lady",IF(Table1[[#This Row],[Age]]&gt;60,"SS",IF(Table1[[#This Row],[Age]]&gt;50,"S",IF(Table1[[#This Row],[Age]]&lt;21,"Jnr"," "))))</f>
        <v>S</v>
      </c>
      <c r="K88" s="57">
        <f t="shared" ca="1" si="2"/>
        <v>25380</v>
      </c>
      <c r="L88" s="56">
        <f ca="1">DATEDIF(Table1[[#This Row],[Date of birth]],TODAY(),"Y")</f>
        <v>52</v>
      </c>
      <c r="M88" t="s">
        <v>606</v>
      </c>
      <c r="N88" t="s">
        <v>607</v>
      </c>
      <c r="U88" t="s">
        <v>723</v>
      </c>
    </row>
    <row r="89" spans="1:21" x14ac:dyDescent="0.25">
      <c r="A89" s="93">
        <v>4441</v>
      </c>
      <c r="E89" t="s">
        <v>59</v>
      </c>
      <c r="F89" s="65" t="s">
        <v>60</v>
      </c>
      <c r="G89" t="s">
        <v>61</v>
      </c>
      <c r="H89" t="s">
        <v>62</v>
      </c>
      <c r="I89" t="s">
        <v>63</v>
      </c>
      <c r="J89" t="str">
        <f ca="1">IF(MID(I89,8,1)="0","Lady",IF(Table1[[#This Row],[Age]]&gt;60,"SS",IF(Table1[[#This Row],[Age]]&gt;50,"S",IF(Table1[[#This Row],[Age]]&lt;21,"Jnr"," "))))</f>
        <v xml:space="preserve"> </v>
      </c>
      <c r="K89" s="57">
        <f t="shared" ca="1" si="2"/>
        <v>32939</v>
      </c>
      <c r="L89" s="56">
        <f ca="1">DATEDIF(Table1[[#This Row],[Date of birth]],TODAY(),"Y")</f>
        <v>31</v>
      </c>
      <c r="M89" s="58">
        <v>842992663</v>
      </c>
      <c r="N89" s="101" t="s">
        <v>64</v>
      </c>
    </row>
    <row r="90" spans="1:21" x14ac:dyDescent="0.25">
      <c r="A90" s="93">
        <v>4621</v>
      </c>
      <c r="E90" t="s">
        <v>108</v>
      </c>
      <c r="F90" s="65" t="s">
        <v>109</v>
      </c>
      <c r="G90" t="s">
        <v>73</v>
      </c>
      <c r="H90" t="s">
        <v>110</v>
      </c>
      <c r="I90" t="s">
        <v>111</v>
      </c>
      <c r="J90" t="s">
        <v>705</v>
      </c>
      <c r="K90" s="57">
        <f t="shared" ca="1" si="2"/>
        <v>22382</v>
      </c>
      <c r="L90" s="56">
        <f ca="1">DATEDIF(Table1[[#This Row],[Date of birth]],TODAY(),"Y")</f>
        <v>60</v>
      </c>
      <c r="M90" t="s">
        <v>112</v>
      </c>
      <c r="N90" t="s">
        <v>113</v>
      </c>
    </row>
    <row r="91" spans="1:21" x14ac:dyDescent="0.25">
      <c r="A91" s="93">
        <v>4624</v>
      </c>
      <c r="C91" t="s">
        <v>18</v>
      </c>
      <c r="D91" t="s">
        <v>562</v>
      </c>
      <c r="E91" t="s">
        <v>563</v>
      </c>
      <c r="F91" s="65" t="s">
        <v>564</v>
      </c>
      <c r="G91" t="s">
        <v>557</v>
      </c>
      <c r="H91" t="s">
        <v>565</v>
      </c>
      <c r="I91" t="s">
        <v>566</v>
      </c>
      <c r="J91" t="str">
        <f ca="1">IF(MID(I91,8,1)="0","Lady",IF(Table1[[#This Row],[Age]]&gt;60,"SS",IF(Table1[[#This Row],[Age]]&gt;50,"S",IF(Table1[[#This Row],[Age]]&lt;21,"Jnr"," "))))</f>
        <v>S</v>
      </c>
      <c r="K91" s="57">
        <f t="shared" ca="1" si="2"/>
        <v>24688</v>
      </c>
      <c r="L91" s="56">
        <f ca="1">DATEDIF(Table1[[#This Row],[Date of birth]],TODAY(),"Y")</f>
        <v>54</v>
      </c>
      <c r="M91" t="s">
        <v>567</v>
      </c>
      <c r="N91" t="s">
        <v>568</v>
      </c>
      <c r="U91" t="s">
        <v>723</v>
      </c>
    </row>
    <row r="92" spans="1:21" x14ac:dyDescent="0.25">
      <c r="A92" s="93">
        <v>4672</v>
      </c>
      <c r="C92" t="s">
        <v>18</v>
      </c>
      <c r="D92" t="s">
        <v>221</v>
      </c>
      <c r="E92" t="s">
        <v>222</v>
      </c>
      <c r="F92" s="65" t="s">
        <v>223</v>
      </c>
      <c r="G92" t="s">
        <v>224</v>
      </c>
      <c r="H92" t="s">
        <v>225</v>
      </c>
      <c r="I92" t="s">
        <v>226</v>
      </c>
      <c r="J92" t="str">
        <f ca="1">IF(MID(I92,8,1)="0","Lady",IF(Table1[[#This Row],[Age]]&gt;60,"SS",IF(Table1[[#This Row],[Age]]&gt;50,"S",IF(Table1[[#This Row],[Age]]&lt;21,"Jnr"," "))))</f>
        <v>S</v>
      </c>
      <c r="K92" s="57">
        <f t="shared" ca="1" si="2"/>
        <v>23686</v>
      </c>
      <c r="L92" s="56">
        <f ca="1">DATEDIF(Table1[[#This Row],[Date of birth]],TODAY(),"Y")</f>
        <v>57</v>
      </c>
      <c r="M92" t="s">
        <v>227</v>
      </c>
      <c r="N92" t="s">
        <v>228</v>
      </c>
      <c r="R92" t="s">
        <v>94</v>
      </c>
      <c r="U92" t="s">
        <v>722</v>
      </c>
    </row>
    <row r="93" spans="1:21" x14ac:dyDescent="0.25">
      <c r="A93" s="93">
        <v>4858</v>
      </c>
      <c r="E93" t="s">
        <v>347</v>
      </c>
      <c r="F93" s="65" t="s">
        <v>348</v>
      </c>
      <c r="G93" t="s">
        <v>349</v>
      </c>
      <c r="H93" t="s">
        <v>350</v>
      </c>
      <c r="I93" t="s">
        <v>351</v>
      </c>
      <c r="J93" t="str">
        <f ca="1">IF(MID(I93,8,1)="0","Lady",IF(Table1[[#This Row],[Age]]&gt;60,"SS",IF(Table1[[#This Row],[Age]]&gt;50,"S",IF(Table1[[#This Row],[Age]]&lt;21,"Jnr"," "))))</f>
        <v xml:space="preserve"> </v>
      </c>
      <c r="K93" s="57">
        <f t="shared" ca="1" si="2"/>
        <v>34132</v>
      </c>
      <c r="L93" s="56">
        <f ca="1">DATEDIF(Table1[[#This Row],[Date of birth]],TODAY(),"Y")</f>
        <v>28</v>
      </c>
      <c r="M93" t="s">
        <v>352</v>
      </c>
      <c r="N93" t="s">
        <v>353</v>
      </c>
    </row>
    <row r="94" spans="1:21" ht="38.25" x14ac:dyDescent="0.25">
      <c r="A94">
        <v>4862</v>
      </c>
      <c r="E94" s="104" t="s">
        <v>854</v>
      </c>
      <c r="F94" s="104" t="s">
        <v>338</v>
      </c>
      <c r="G94" s="106" t="s">
        <v>855</v>
      </c>
      <c r="H94" s="106" t="s">
        <v>856</v>
      </c>
      <c r="I94" s="107" t="s">
        <v>857</v>
      </c>
      <c r="J94" t="s">
        <v>543</v>
      </c>
      <c r="K94" s="57">
        <f t="shared" ca="1" si="2"/>
        <v>26109</v>
      </c>
      <c r="L94" s="56">
        <f ca="1">DATEDIF(Table1[[#This Row],[Date of birth]],TODAY(),"Y")</f>
        <v>50</v>
      </c>
      <c r="M94" s="107" t="s">
        <v>858</v>
      </c>
      <c r="N94" s="87" t="s">
        <v>859</v>
      </c>
    </row>
    <row r="95" spans="1:21" x14ac:dyDescent="0.25">
      <c r="A95" s="93">
        <v>4966</v>
      </c>
      <c r="D95" t="s">
        <v>620</v>
      </c>
      <c r="E95" t="s">
        <v>621</v>
      </c>
      <c r="F95" s="65" t="s">
        <v>622</v>
      </c>
      <c r="G95" t="s">
        <v>73</v>
      </c>
      <c r="H95" t="s">
        <v>623</v>
      </c>
      <c r="I95" t="s">
        <v>624</v>
      </c>
      <c r="J95" t="str">
        <f ca="1">IF(MID(I95,8,1)="0","Lady",IF(Table1[[#This Row],[Age]]&gt;60,"SS",IF(Table1[[#This Row],[Age]]&gt;50,"S",IF(Table1[[#This Row],[Age]]&lt;21,"Jnr"," "))))</f>
        <v xml:space="preserve"> </v>
      </c>
      <c r="K95" s="57">
        <f t="shared" ca="1" si="2"/>
        <v>32423</v>
      </c>
      <c r="L95" s="56">
        <f ca="1">DATEDIF(Table1[[#This Row],[Date of birth]],TODAY(),"Y")</f>
        <v>33</v>
      </c>
      <c r="M95" t="s">
        <v>625</v>
      </c>
      <c r="N95" t="s">
        <v>626</v>
      </c>
    </row>
    <row r="96" spans="1:21" x14ac:dyDescent="0.25">
      <c r="A96" s="93">
        <v>5023</v>
      </c>
      <c r="E96" t="s">
        <v>354</v>
      </c>
      <c r="F96" s="65" t="s">
        <v>355</v>
      </c>
      <c r="G96" t="s">
        <v>349</v>
      </c>
      <c r="H96" t="s">
        <v>356</v>
      </c>
      <c r="I96" t="s">
        <v>357</v>
      </c>
      <c r="J96" t="str">
        <f ca="1">IF(MID(I96,8,1)="0","Lady",IF(Table1[[#This Row],[Age]]&gt;60,"SS",IF(Table1[[#This Row],[Age]]&gt;50,"S",IF(Table1[[#This Row],[Age]]&lt;21,"Jnr"," "))))</f>
        <v>SS</v>
      </c>
      <c r="K96" s="57">
        <f t="shared" ca="1" si="2"/>
        <v>18056</v>
      </c>
      <c r="L96" s="56">
        <f ca="1">DATEDIF(Table1[[#This Row],[Date of birth]],TODAY(),"Y")</f>
        <v>72</v>
      </c>
      <c r="M96" t="s">
        <v>358</v>
      </c>
      <c r="N96" t="s">
        <v>359</v>
      </c>
    </row>
    <row r="97" spans="1:21" x14ac:dyDescent="0.25">
      <c r="A97" s="93">
        <v>5262</v>
      </c>
      <c r="C97" t="s">
        <v>18</v>
      </c>
      <c r="E97" t="s">
        <v>32</v>
      </c>
      <c r="F97" s="65" t="s">
        <v>33</v>
      </c>
      <c r="G97" t="s">
        <v>27</v>
      </c>
      <c r="H97" t="s">
        <v>34</v>
      </c>
      <c r="I97" t="s">
        <v>35</v>
      </c>
      <c r="J97" t="str">
        <f ca="1">IF(MID(I97,8,1)="0","Lady",IF(Table1[[#This Row],[Age]]&gt;60,"SS",IF(Table1[[#This Row],[Age]]&gt;50,"S",IF(Table1[[#This Row],[Age]]&lt;21,"Jnr"," "))))</f>
        <v xml:space="preserve"> </v>
      </c>
      <c r="K97" s="57">
        <f t="shared" ca="1" si="2"/>
        <v>28011</v>
      </c>
      <c r="L97" s="56">
        <f ca="1">DATEDIF(Table1[[#This Row],[Date of birth]],TODAY(),"Y")</f>
        <v>45</v>
      </c>
      <c r="M97" t="s">
        <v>36</v>
      </c>
      <c r="N97" t="s">
        <v>37</v>
      </c>
      <c r="U97" t="s">
        <v>722</v>
      </c>
    </row>
    <row r="98" spans="1:21" x14ac:dyDescent="0.25">
      <c r="A98" s="93">
        <v>5304</v>
      </c>
      <c r="E98" t="s">
        <v>744</v>
      </c>
      <c r="F98" s="65" t="s">
        <v>745</v>
      </c>
      <c r="G98" t="s">
        <v>746</v>
      </c>
      <c r="H98" t="s">
        <v>747</v>
      </c>
      <c r="I98" s="55" t="s">
        <v>748</v>
      </c>
      <c r="J98" t="str">
        <f ca="1">IF(MID(I98,8,1)="0","Lady",IF(Table1[[#This Row],[Age]]&gt;60,"SS",IF(Table1[[#This Row],[Age]]&gt;50,"S",IF(Table1[[#This Row],[Age]]&lt;21,"Jnr"," "))))</f>
        <v xml:space="preserve"> </v>
      </c>
      <c r="K98" s="57">
        <f t="shared" ref="K98:K121" ca="1" si="3" xml:space="preserve"> IFERROR(DATE(LEFT(I98,2)+IF(LEFT(I98,2)&lt;RIGHT(YEAR(TODAY()),2),2000,1900),MID(I98,3,2),MID(I98,5,2)),"")</f>
        <v>30328</v>
      </c>
      <c r="L98" s="56">
        <f ca="1">DATEDIF(Table1[[#This Row],[Date of birth]],TODAY(),"Y")</f>
        <v>38</v>
      </c>
      <c r="M98" t="s">
        <v>749</v>
      </c>
      <c r="N98" t="s">
        <v>750</v>
      </c>
      <c r="P98" t="s">
        <v>751</v>
      </c>
      <c r="Q98">
        <v>3200</v>
      </c>
      <c r="S98">
        <v>3200</v>
      </c>
      <c r="T98" t="s">
        <v>752</v>
      </c>
    </row>
    <row r="99" spans="1:21" x14ac:dyDescent="0.25">
      <c r="A99" s="93">
        <v>5616</v>
      </c>
      <c r="D99" t="s">
        <v>120</v>
      </c>
      <c r="E99" t="s">
        <v>121</v>
      </c>
      <c r="F99" s="65" t="s">
        <v>122</v>
      </c>
      <c r="G99" t="s">
        <v>123</v>
      </c>
      <c r="H99" t="s">
        <v>124</v>
      </c>
      <c r="I99" t="s">
        <v>125</v>
      </c>
      <c r="J99" t="str">
        <f ca="1">IF(MID(I99,8,1)="0","Lady",IF(Table1[[#This Row],[Age]]&gt;60,"SS",IF(Table1[[#This Row],[Age]]&gt;50,"S",IF(Table1[[#This Row],[Age]]&lt;21,"Jnr"," "))))</f>
        <v xml:space="preserve"> </v>
      </c>
      <c r="K99" s="57">
        <f t="shared" ca="1" si="3"/>
        <v>31462</v>
      </c>
      <c r="L99" s="56">
        <f ca="1">DATEDIF(Table1[[#This Row],[Date of birth]],TODAY(),"Y")</f>
        <v>35</v>
      </c>
      <c r="M99" t="s">
        <v>126</v>
      </c>
      <c r="N99" t="s">
        <v>127</v>
      </c>
    </row>
    <row r="100" spans="1:21" x14ac:dyDescent="0.25">
      <c r="A100" s="93">
        <v>5754</v>
      </c>
      <c r="D100" t="s">
        <v>459</v>
      </c>
      <c r="E100" t="s">
        <v>460</v>
      </c>
      <c r="F100" s="65" t="s">
        <v>461</v>
      </c>
      <c r="G100" t="s">
        <v>453</v>
      </c>
      <c r="H100" t="s">
        <v>462</v>
      </c>
      <c r="I100" t="s">
        <v>463</v>
      </c>
      <c r="J100" t="str">
        <f ca="1">IF(MID(I100,8,1)="0","Lady",IF(Table1[[#This Row],[Age]]&gt;60,"SS",IF(Table1[[#This Row],[Age]]&gt;50,"S",IF(Table1[[#This Row],[Age]]&lt;21,"Jnr"," "))))</f>
        <v xml:space="preserve"> </v>
      </c>
      <c r="K100" s="57">
        <f t="shared" ca="1" si="3"/>
        <v>28872</v>
      </c>
      <c r="L100" s="56">
        <f ca="1">DATEDIF(Table1[[#This Row],[Date of birth]],TODAY(),"Y")</f>
        <v>42</v>
      </c>
      <c r="M100" t="s">
        <v>464</v>
      </c>
      <c r="N100" t="s">
        <v>465</v>
      </c>
    </row>
    <row r="101" spans="1:21" x14ac:dyDescent="0.25">
      <c r="A101" s="93">
        <v>5759</v>
      </c>
      <c r="E101" t="s">
        <v>424</v>
      </c>
      <c r="F101" s="65" t="s">
        <v>425</v>
      </c>
      <c r="G101" t="s">
        <v>426</v>
      </c>
      <c r="H101" t="s">
        <v>427</v>
      </c>
      <c r="I101" t="s">
        <v>428</v>
      </c>
      <c r="J101" t="str">
        <f>IF(MID(I101,8,1)="0","Lady",IF(Table1[[#This Row],[Age]]&gt;60,"SS",IF(Table1[[#This Row],[Age]]&gt;50,"S",IF(Table1[[#This Row],[Age]]&lt;21,"Jnr"," "))))</f>
        <v>Lady</v>
      </c>
      <c r="K101" s="57">
        <f t="shared" ca="1" si="3"/>
        <v>30588</v>
      </c>
      <c r="L101" s="56">
        <f ca="1">DATEDIF(Table1[[#This Row],[Date of birth]],TODAY(),"Y")</f>
        <v>38</v>
      </c>
      <c r="M101" t="s">
        <v>429</v>
      </c>
      <c r="N101" t="s">
        <v>430</v>
      </c>
    </row>
    <row r="102" spans="1:21" x14ac:dyDescent="0.25">
      <c r="A102" s="93">
        <v>5760</v>
      </c>
      <c r="E102" t="s">
        <v>360</v>
      </c>
      <c r="F102" s="65" t="s">
        <v>33</v>
      </c>
      <c r="G102" t="s">
        <v>349</v>
      </c>
      <c r="H102" t="s">
        <v>361</v>
      </c>
      <c r="I102" t="s">
        <v>362</v>
      </c>
      <c r="J102" t="str">
        <f ca="1">IF(MID(I102,8,1)="0","Lady",IF(Table1[[#This Row],[Age]]&gt;60,"SS",IF(Table1[[#This Row],[Age]]&gt;50,"S",IF(Table1[[#This Row],[Age]]&lt;21,"Jnr"," "))))</f>
        <v xml:space="preserve"> </v>
      </c>
      <c r="K102" s="57">
        <f t="shared" ca="1" si="3"/>
        <v>30460</v>
      </c>
      <c r="L102" s="56">
        <f ca="1">DATEDIF(Table1[[#This Row],[Date of birth]],TODAY(),"Y")</f>
        <v>38</v>
      </c>
      <c r="M102" t="s">
        <v>363</v>
      </c>
      <c r="N102" t="s">
        <v>364</v>
      </c>
    </row>
    <row r="103" spans="1:21" x14ac:dyDescent="0.25">
      <c r="A103" s="93">
        <v>5871</v>
      </c>
      <c r="E103" t="s">
        <v>95</v>
      </c>
      <c r="F103" s="65" t="s">
        <v>96</v>
      </c>
      <c r="G103" t="s">
        <v>97</v>
      </c>
      <c r="H103" t="s">
        <v>98</v>
      </c>
      <c r="I103" t="s">
        <v>99</v>
      </c>
      <c r="J103" t="str">
        <f ca="1">IF(MID(I103,8,1)="0","Lady",IF(Table1[[#This Row],[Age]]&gt;60,"SS",IF(Table1[[#This Row],[Age]]&gt;50,"S",IF(Table1[[#This Row],[Age]]&lt;21,"Jnr"," "))))</f>
        <v>SS</v>
      </c>
      <c r="K103" s="57">
        <f t="shared" ca="1" si="3"/>
        <v>20350</v>
      </c>
      <c r="L103" s="56">
        <f ca="1">DATEDIF(Table1[[#This Row],[Date of birth]],TODAY(),"Y")</f>
        <v>66</v>
      </c>
      <c r="M103" t="s">
        <v>100</v>
      </c>
      <c r="N103" t="s">
        <v>101</v>
      </c>
    </row>
    <row r="104" spans="1:21" x14ac:dyDescent="0.25">
      <c r="A104" s="93">
        <v>5971</v>
      </c>
      <c r="C104" t="s">
        <v>18</v>
      </c>
      <c r="E104" t="s">
        <v>300</v>
      </c>
      <c r="F104" s="65" t="s">
        <v>33</v>
      </c>
      <c r="G104" t="s">
        <v>291</v>
      </c>
      <c r="H104" t="s">
        <v>301</v>
      </c>
      <c r="I104" t="s">
        <v>302</v>
      </c>
      <c r="J104" t="str">
        <f ca="1">IF(MID(I104,8,1)="0","Lady",IF(Table1[[#This Row],[Age]]&gt;60,"SS",IF(Table1[[#This Row],[Age]]&gt;50,"S",IF(Table1[[#This Row],[Age]]&lt;21,"Jnr"," "))))</f>
        <v xml:space="preserve"> </v>
      </c>
      <c r="K104" s="57">
        <f t="shared" ca="1" si="3"/>
        <v>26670</v>
      </c>
      <c r="L104" s="56">
        <f ca="1">DATEDIF(Table1[[#This Row],[Date of birth]],TODAY(),"Y")</f>
        <v>49</v>
      </c>
      <c r="M104" t="s">
        <v>303</v>
      </c>
      <c r="N104" t="s">
        <v>304</v>
      </c>
      <c r="U104" t="s">
        <v>722</v>
      </c>
    </row>
    <row r="105" spans="1:21" x14ac:dyDescent="0.25">
      <c r="A105" s="93">
        <v>5972</v>
      </c>
      <c r="E105" t="s">
        <v>377</v>
      </c>
      <c r="F105" s="65" t="s">
        <v>378</v>
      </c>
      <c r="G105" t="s">
        <v>346</v>
      </c>
      <c r="H105" t="s">
        <v>379</v>
      </c>
      <c r="I105" t="s">
        <v>380</v>
      </c>
      <c r="J105" t="str">
        <f ca="1">IF(MID(I105,8,1)="0","Lady",IF(Table1[[#This Row],[Age]]&gt;60,"SS",IF(Table1[[#This Row],[Age]]&gt;50,"S",IF(Table1[[#This Row],[Age]]&lt;21,"Jnr"," "))))</f>
        <v xml:space="preserve"> </v>
      </c>
      <c r="K105" s="57">
        <f t="shared" ca="1" si="3"/>
        <v>28118</v>
      </c>
      <c r="L105" s="56">
        <f ca="1">DATEDIF(Table1[[#This Row],[Date of birth]],TODAY(),"Y")</f>
        <v>45</v>
      </c>
      <c r="M105" t="s">
        <v>381</v>
      </c>
      <c r="N105" t="s">
        <v>382</v>
      </c>
    </row>
    <row r="106" spans="1:21" x14ac:dyDescent="0.25">
      <c r="A106" s="93">
        <v>6224</v>
      </c>
      <c r="E106" t="s">
        <v>142</v>
      </c>
      <c r="F106" s="65" t="s">
        <v>143</v>
      </c>
      <c r="G106" t="s">
        <v>144</v>
      </c>
      <c r="H106" t="s">
        <v>145</v>
      </c>
      <c r="I106" t="s">
        <v>146</v>
      </c>
      <c r="J106" t="str">
        <f ca="1">IF(MID(I106,8,1)="0","Lady",IF(Table1[[#This Row],[Age]]&gt;60,"SS",IF(Table1[[#This Row],[Age]]&gt;50,"S",IF(Table1[[#This Row],[Age]]&lt;21,"Jnr"," "))))</f>
        <v xml:space="preserve"> </v>
      </c>
      <c r="K106" s="57">
        <f t="shared" ca="1" si="3"/>
        <v>28755</v>
      </c>
      <c r="L106" s="56">
        <f ca="1">DATEDIF(Table1[[#This Row],[Date of birth]],TODAY(),"Y")</f>
        <v>43</v>
      </c>
      <c r="M106" t="s">
        <v>147</v>
      </c>
      <c r="N106" t="s">
        <v>148</v>
      </c>
      <c r="P106" t="s">
        <v>149</v>
      </c>
      <c r="Q106">
        <v>2790</v>
      </c>
    </row>
    <row r="107" spans="1:21" x14ac:dyDescent="0.25">
      <c r="A107" s="93">
        <v>6225</v>
      </c>
      <c r="E107" t="s">
        <v>286</v>
      </c>
      <c r="F107" s="65" t="s">
        <v>271</v>
      </c>
      <c r="G107" t="s">
        <v>287</v>
      </c>
      <c r="H107" t="s">
        <v>272</v>
      </c>
      <c r="I107" t="s">
        <v>288</v>
      </c>
      <c r="J107" t="str">
        <f>IF(MID(I107,8,1)="0","Lady",IF(Table1[[#This Row],[Age]]&gt;60,"SS",IF(Table1[[#This Row],[Age]]&gt;50,"S",IF(Table1[[#This Row],[Age]]&lt;21,"Jnr"," "))))</f>
        <v>Lady</v>
      </c>
      <c r="K107" s="57">
        <f t="shared" ca="1" si="3"/>
        <v>29871</v>
      </c>
      <c r="L107" s="56">
        <f ca="1">DATEDIF(Table1[[#This Row],[Date of birth]],TODAY(),"Y")</f>
        <v>40</v>
      </c>
      <c r="M107" t="s">
        <v>289</v>
      </c>
      <c r="N107" t="s">
        <v>290</v>
      </c>
      <c r="P107" t="s">
        <v>276</v>
      </c>
      <c r="Q107">
        <v>1540</v>
      </c>
    </row>
    <row r="108" spans="1:21" x14ac:dyDescent="0.25">
      <c r="A108" s="93">
        <v>6226</v>
      </c>
      <c r="E108" t="s">
        <v>270</v>
      </c>
      <c r="F108" s="65" t="s">
        <v>271</v>
      </c>
      <c r="G108" t="s">
        <v>261</v>
      </c>
      <c r="H108" t="s">
        <v>272</v>
      </c>
      <c r="I108" t="s">
        <v>273</v>
      </c>
      <c r="J108" t="str">
        <f ca="1">IF(MID(I108,8,1)="0","Lady",IF(Table1[[#This Row],[Age]]&gt;60,"SS",IF(Table1[[#This Row],[Age]]&gt;50,"S",IF(Table1[[#This Row],[Age]]&lt;21,"Jnr"," "))))</f>
        <v xml:space="preserve"> </v>
      </c>
      <c r="K108" s="57">
        <f t="shared" ca="1" si="3"/>
        <v>28095</v>
      </c>
      <c r="L108" s="56">
        <f ca="1">DATEDIF(Table1[[#This Row],[Date of birth]],TODAY(),"Y")</f>
        <v>45</v>
      </c>
      <c r="M108" t="s">
        <v>274</v>
      </c>
      <c r="N108" t="s">
        <v>275</v>
      </c>
      <c r="P108" t="s">
        <v>276</v>
      </c>
      <c r="Q108">
        <v>2790</v>
      </c>
    </row>
    <row r="109" spans="1:21" x14ac:dyDescent="0.25">
      <c r="A109" s="93">
        <v>6308</v>
      </c>
      <c r="B109" s="57"/>
      <c r="E109" t="s">
        <v>687</v>
      </c>
      <c r="F109" s="65" t="s">
        <v>248</v>
      </c>
      <c r="G109" t="s">
        <v>391</v>
      </c>
      <c r="H109" t="s">
        <v>250</v>
      </c>
      <c r="I109" s="55" t="s">
        <v>688</v>
      </c>
      <c r="J109" t="str">
        <f ca="1">IF(MID(I109,8,1)="0","Lady",IF(Table1[[#This Row],[Age]]&gt;60,"SS",IF(Table1[[#This Row],[Age]]&gt;50,"S",IF(Table1[[#This Row],[Age]]&lt;21,"Jnr"," "))))</f>
        <v>Jnr</v>
      </c>
      <c r="K109" s="57">
        <f t="shared" ca="1" si="3"/>
        <v>38124</v>
      </c>
      <c r="L109" s="56">
        <f ca="1">DATEDIF(Table1[[#This Row],[Date of birth]],TODAY(),"Y")</f>
        <v>17</v>
      </c>
      <c r="M109" s="58">
        <v>798918843</v>
      </c>
      <c r="N109" s="65" t="s">
        <v>689</v>
      </c>
      <c r="P109" t="s">
        <v>690</v>
      </c>
      <c r="Q109" t="s">
        <v>691</v>
      </c>
    </row>
    <row r="110" spans="1:21" x14ac:dyDescent="0.25">
      <c r="A110" s="93">
        <v>6310</v>
      </c>
      <c r="E110" t="s">
        <v>692</v>
      </c>
      <c r="F110" s="65" t="s">
        <v>693</v>
      </c>
      <c r="G110" t="s">
        <v>73</v>
      </c>
      <c r="H110" t="s">
        <v>694</v>
      </c>
      <c r="I110" s="55" t="s">
        <v>695</v>
      </c>
      <c r="J110" t="str">
        <f ca="1">IF(MID(I110,8,1)="0","Lady",IF(Table1[[#This Row],[Age]]&gt;60,"SS",IF(Table1[[#This Row],[Age]]&gt;50,"S",IF(Table1[[#This Row],[Age]]&lt;21,"Jnr"," "))))</f>
        <v xml:space="preserve"> </v>
      </c>
      <c r="K110" s="57">
        <f t="shared" ca="1" si="3"/>
        <v>34264</v>
      </c>
      <c r="L110" s="56">
        <f ca="1">DATEDIF(Table1[[#This Row],[Date of birth]],TODAY(),"Y")</f>
        <v>28</v>
      </c>
      <c r="M110" s="58">
        <v>843582033</v>
      </c>
      <c r="N110" s="65" t="s">
        <v>696</v>
      </c>
      <c r="P110" t="s">
        <v>697</v>
      </c>
      <c r="Q110">
        <v>1625</v>
      </c>
      <c r="T110" s="57"/>
    </row>
    <row r="111" spans="1:21" x14ac:dyDescent="0.25">
      <c r="A111" s="93">
        <v>6381</v>
      </c>
      <c r="C111" t="s">
        <v>18</v>
      </c>
      <c r="E111" t="s">
        <v>712</v>
      </c>
      <c r="F111" s="65" t="s">
        <v>713</v>
      </c>
      <c r="G111" t="s">
        <v>249</v>
      </c>
      <c r="H111" t="s">
        <v>714</v>
      </c>
      <c r="I111" s="55" t="s">
        <v>715</v>
      </c>
      <c r="J111" t="str">
        <f ca="1">IF(MID(I111,8,1)="0","Lady",IF(Table1[[#This Row],[Age]]&gt;60,"SS",IF(Table1[[#This Row],[Age]]&gt;50,"S",IF(Table1[[#This Row],[Age]]&lt;21,"Jnr"," "))))</f>
        <v xml:space="preserve"> </v>
      </c>
      <c r="K111" s="57">
        <f t="shared" ca="1" si="3"/>
        <v>35272</v>
      </c>
      <c r="L111" s="56">
        <f ca="1">DATEDIF(Table1[[#This Row],[Date of birth]],TODAY(),"Y")</f>
        <v>25</v>
      </c>
      <c r="M111" s="58">
        <v>780075275</v>
      </c>
      <c r="N111" t="s">
        <v>716</v>
      </c>
      <c r="U111" t="s">
        <v>722</v>
      </c>
    </row>
    <row r="112" spans="1:21" x14ac:dyDescent="0.25">
      <c r="A112" s="93">
        <v>6394</v>
      </c>
      <c r="E112" t="s">
        <v>739</v>
      </c>
      <c r="F112" s="65" t="s">
        <v>740</v>
      </c>
      <c r="G112" t="s">
        <v>455</v>
      </c>
      <c r="H112" t="s">
        <v>741</v>
      </c>
      <c r="I112" s="55" t="s">
        <v>742</v>
      </c>
      <c r="J112" t="str">
        <f ca="1">IF(MID(I112,8,1)="0","Lady",IF(Table1[[#This Row],[Age]]&gt;60,"SS",IF(Table1[[#This Row],[Age]]&gt;50,"S",IF(Table1[[#This Row],[Age]]&lt;21,"Jnr"," "))))</f>
        <v xml:space="preserve"> </v>
      </c>
      <c r="K112" s="57">
        <f t="shared" ca="1" si="3"/>
        <v>27911</v>
      </c>
      <c r="L112" s="56">
        <f ca="1">DATEDIF(Table1[[#This Row],[Date of birth]],TODAY(),"Y")</f>
        <v>45</v>
      </c>
      <c r="M112" s="105" t="s">
        <v>567</v>
      </c>
      <c r="N112" s="105" t="s">
        <v>568</v>
      </c>
      <c r="O112" s="105"/>
      <c r="P112" s="105"/>
      <c r="Q112" s="108"/>
      <c r="S112">
        <v>3180</v>
      </c>
      <c r="T112" t="s">
        <v>743</v>
      </c>
    </row>
    <row r="113" spans="1:21" x14ac:dyDescent="0.25">
      <c r="A113" s="93">
        <v>6395</v>
      </c>
      <c r="C113" t="s">
        <v>18</v>
      </c>
      <c r="E113" t="s">
        <v>726</v>
      </c>
      <c r="F113" s="65" t="s">
        <v>727</v>
      </c>
      <c r="G113" t="s">
        <v>40</v>
      </c>
      <c r="H113" t="s">
        <v>731</v>
      </c>
      <c r="I113" s="55" t="s">
        <v>732</v>
      </c>
      <c r="J113" t="str">
        <f ca="1">IF(MID(I113,8,1)="0","Lady",IF(Table1[[#This Row],[Age]]&gt;60,"SS",IF(Table1[[#This Row],[Age]]&gt;50,"S",IF(Table1[[#This Row],[Age]]&lt;21,"Jnr"," "))))</f>
        <v>S</v>
      </c>
      <c r="K113" s="57">
        <f t="shared" ca="1" si="3"/>
        <v>24639</v>
      </c>
      <c r="L113" s="56">
        <f ca="1">DATEDIF(Table1[[#This Row],[Date of birth]],TODAY(),"Y")</f>
        <v>54</v>
      </c>
      <c r="M113" s="58">
        <v>829414423</v>
      </c>
      <c r="N113" t="s">
        <v>736</v>
      </c>
      <c r="P113" t="s">
        <v>737</v>
      </c>
      <c r="Q113" s="87" t="s">
        <v>738</v>
      </c>
      <c r="R113" s="87"/>
      <c r="S113" s="87" t="s">
        <v>738</v>
      </c>
      <c r="T113" s="87" t="s">
        <v>735</v>
      </c>
      <c r="U113" s="87" t="s">
        <v>723</v>
      </c>
    </row>
    <row r="114" spans="1:21" x14ac:dyDescent="0.25">
      <c r="A114" s="93">
        <v>6434</v>
      </c>
      <c r="C114" t="s">
        <v>18</v>
      </c>
      <c r="E114" t="s">
        <v>706</v>
      </c>
      <c r="F114" s="65" t="s">
        <v>707</v>
      </c>
      <c r="G114" t="s">
        <v>708</v>
      </c>
      <c r="H114" t="s">
        <v>709</v>
      </c>
      <c r="I114" s="55" t="s">
        <v>710</v>
      </c>
      <c r="J114" t="str">
        <f ca="1">IF(MID(I114,8,1)="0","Lady",IF(Table1[[#This Row],[Age]]&gt;60,"SS",IF(Table1[[#This Row],[Age]]&gt;50,"S",IF(Table1[[#This Row],[Age]]&lt;21,"Jnr"," "))))</f>
        <v xml:space="preserve"> </v>
      </c>
      <c r="K114" s="57">
        <f t="shared" ca="1" si="3"/>
        <v>29563</v>
      </c>
      <c r="L114" s="56">
        <f ca="1">DATEDIF(Table1[[#This Row],[Date of birth]],TODAY(),"Y")</f>
        <v>41</v>
      </c>
      <c r="M114" s="58">
        <v>828934750</v>
      </c>
      <c r="N114" t="s">
        <v>711</v>
      </c>
      <c r="U114" t="s">
        <v>722</v>
      </c>
    </row>
    <row r="115" spans="1:21" x14ac:dyDescent="0.25">
      <c r="A115" s="93">
        <v>6435</v>
      </c>
      <c r="E115" t="s">
        <v>796</v>
      </c>
      <c r="F115" s="65" t="s">
        <v>778</v>
      </c>
      <c r="G115" t="s">
        <v>196</v>
      </c>
      <c r="H115" t="s">
        <v>797</v>
      </c>
      <c r="I115" s="55" t="s">
        <v>798</v>
      </c>
      <c r="J115" t="s">
        <v>883</v>
      </c>
      <c r="K115" s="57">
        <f t="shared" ca="1" si="3"/>
        <v>39521</v>
      </c>
      <c r="L115" s="56">
        <f ca="1">DATEDIF(Table1[[#This Row],[Date of birth]],TODAY(),"Y")</f>
        <v>13</v>
      </c>
      <c r="M115" t="s">
        <v>781</v>
      </c>
      <c r="N115" t="s">
        <v>799</v>
      </c>
      <c r="S115">
        <v>835</v>
      </c>
      <c r="T115" t="s">
        <v>783</v>
      </c>
    </row>
    <row r="116" spans="1:21" x14ac:dyDescent="0.25">
      <c r="A116" s="93">
        <v>6436</v>
      </c>
      <c r="E116" s="87" t="s">
        <v>383</v>
      </c>
      <c r="F116" s="127" t="s">
        <v>790</v>
      </c>
      <c r="G116" s="87" t="s">
        <v>349</v>
      </c>
      <c r="H116" s="87" t="s">
        <v>791</v>
      </c>
      <c r="I116" s="125" t="s">
        <v>792</v>
      </c>
      <c r="J116" t="str">
        <f ca="1">IF(MID(I116,8,1)="0","Lady",IF(Table1[[#This Row],[Age]]&gt;60,"SS",IF(Table1[[#This Row],[Age]]&gt;50,"S",IF(Table1[[#This Row],[Age]]&lt;21,"Jnr"," "))))</f>
        <v xml:space="preserve"> </v>
      </c>
      <c r="K116" s="57">
        <f t="shared" ca="1" si="3"/>
        <v>28756</v>
      </c>
      <c r="L116" s="56">
        <f ca="1">DATEDIF(Table1[[#This Row],[Date of birth]],TODAY(),"Y")</f>
        <v>43</v>
      </c>
      <c r="M116" s="87" t="s">
        <v>793</v>
      </c>
      <c r="N116" s="87" t="s">
        <v>794</v>
      </c>
      <c r="O116" s="87"/>
      <c r="P116" s="87" t="s">
        <v>795</v>
      </c>
      <c r="Q116" s="87">
        <v>4050</v>
      </c>
      <c r="S116">
        <v>4050</v>
      </c>
      <c r="T116" t="s">
        <v>783</v>
      </c>
    </row>
    <row r="117" spans="1:21" x14ac:dyDescent="0.25">
      <c r="A117" s="93">
        <v>6470</v>
      </c>
      <c r="E117" s="145" t="s">
        <v>809</v>
      </c>
      <c r="F117" s="146" t="s">
        <v>778</v>
      </c>
      <c r="G117" s="145" t="s">
        <v>806</v>
      </c>
      <c r="H117" s="145" t="s">
        <v>807</v>
      </c>
      <c r="I117" s="147" t="s">
        <v>808</v>
      </c>
      <c r="J117" t="str">
        <f ca="1">IF(MID(I117,8,1)="0","Lady",IF(Table1[[#This Row],[Age]]&gt;60,"SS",IF(Table1[[#This Row],[Age]]&gt;50,"S",IF(Table1[[#This Row],[Age]]&lt;21,"Jnr"," "))))</f>
        <v xml:space="preserve"> </v>
      </c>
      <c r="K117" s="57">
        <f t="shared" ca="1" si="3"/>
        <v>27626</v>
      </c>
      <c r="L117" s="56">
        <f ca="1">DATEDIF(Table1[[#This Row],[Date of birth]],TODAY(),"Y")</f>
        <v>46</v>
      </c>
      <c r="M117" s="145" t="s">
        <v>810</v>
      </c>
      <c r="N117" t="s">
        <v>811</v>
      </c>
    </row>
    <row r="118" spans="1:21" x14ac:dyDescent="0.25">
      <c r="A118">
        <v>6564</v>
      </c>
      <c r="E118" t="s">
        <v>846</v>
      </c>
      <c r="F118" t="s">
        <v>847</v>
      </c>
      <c r="G118" t="s">
        <v>848</v>
      </c>
      <c r="I118" s="55" t="s">
        <v>849</v>
      </c>
      <c r="J118" t="str">
        <f ca="1">IF(MID(I118,8,1)="0","Lady",IF(Table1[[#This Row],[Age]]&gt;60,"SS",IF(Table1[[#This Row],[Age]]&gt;50,"S",IF(Table1[[#This Row],[Age]]&lt;21,"Jnr"," "))))</f>
        <v xml:space="preserve"> </v>
      </c>
      <c r="K118" s="57">
        <f t="shared" ca="1" si="3"/>
        <v>30477</v>
      </c>
      <c r="L118" s="56">
        <f ca="1">DATEDIF(Table1[[#This Row],[Date of birth]],TODAY(),"Y")</f>
        <v>38</v>
      </c>
      <c r="M118" t="s">
        <v>850</v>
      </c>
      <c r="N118" t="s">
        <v>851</v>
      </c>
    </row>
    <row r="119" spans="1:21" x14ac:dyDescent="0.25">
      <c r="A119" s="93" t="s">
        <v>838</v>
      </c>
      <c r="C119" s="87"/>
      <c r="D119" s="87"/>
      <c r="E119" s="87" t="s">
        <v>839</v>
      </c>
      <c r="F119" s="127" t="s">
        <v>840</v>
      </c>
      <c r="G119" s="87" t="s">
        <v>841</v>
      </c>
      <c r="H119" s="87" t="s">
        <v>842</v>
      </c>
      <c r="I119" s="125" t="s">
        <v>843</v>
      </c>
      <c r="J119" t="str">
        <f ca="1">IF(MID(I119,8,1)="0","Lady",IF(Table1[[#This Row],[Age]]&gt;60,"SS",IF(Table1[[#This Row],[Age]]&gt;50,"S",IF(Table1[[#This Row],[Age]]&lt;21,"Jnr"," "))))</f>
        <v xml:space="preserve"> </v>
      </c>
      <c r="K119" s="57">
        <f t="shared" ca="1" si="3"/>
        <v>32391</v>
      </c>
      <c r="L119" s="56">
        <f ca="1">DATEDIF(Table1[[#This Row],[Date of birth]],TODAY(),"Y")</f>
        <v>33</v>
      </c>
      <c r="M119" t="s">
        <v>844</v>
      </c>
      <c r="N119" t="s">
        <v>845</v>
      </c>
    </row>
    <row r="120" spans="1:21" x14ac:dyDescent="0.25">
      <c r="A120" s="144">
        <v>5804</v>
      </c>
      <c r="C120" t="s">
        <v>18</v>
      </c>
      <c r="E120" t="s">
        <v>865</v>
      </c>
      <c r="F120" t="s">
        <v>866</v>
      </c>
      <c r="G120" t="s">
        <v>867</v>
      </c>
      <c r="H120" t="s">
        <v>868</v>
      </c>
      <c r="I120" s="55" t="s">
        <v>869</v>
      </c>
      <c r="J120" t="str">
        <f ca="1">IF(MID(I120,8,1)="0","Lady",IF(Table1[[#This Row],[Age]]&gt;60,"SS",IF(Table1[[#This Row],[Age]]&gt;50,"S",IF(Table1[[#This Row],[Age]]&lt;21,"Jnr"," "))))</f>
        <v xml:space="preserve"> </v>
      </c>
      <c r="K120" s="57">
        <f t="shared" ca="1" si="3"/>
        <v>28375</v>
      </c>
      <c r="L120" s="56">
        <f ca="1">DATEDIF(Table1[[#This Row],[Date of birth]],TODAY(),"Y")</f>
        <v>44</v>
      </c>
      <c r="M120" t="s">
        <v>870</v>
      </c>
      <c r="N120" t="s">
        <v>871</v>
      </c>
      <c r="S120">
        <v>1700</v>
      </c>
      <c r="T120" t="s">
        <v>872</v>
      </c>
    </row>
    <row r="121" spans="1:21" x14ac:dyDescent="0.25">
      <c r="A121">
        <v>6627</v>
      </c>
      <c r="E121" t="s">
        <v>873</v>
      </c>
      <c r="F121" t="s">
        <v>433</v>
      </c>
      <c r="G121" t="s">
        <v>874</v>
      </c>
      <c r="H121" t="s">
        <v>875</v>
      </c>
      <c r="I121" s="55" t="s">
        <v>876</v>
      </c>
      <c r="J121" t="str">
        <f ca="1">IF(MID(I121,8,1)="0","Lady",IF(Table1[[#This Row],[Age]]&gt;60,"SS",IF(Table1[[#This Row],[Age]]&gt;50,"S",IF(Table1[[#This Row],[Age]]&lt;21,"Jnr"," "))))</f>
        <v>SS</v>
      </c>
      <c r="K121" s="57">
        <f t="shared" ca="1" si="3"/>
        <v>17162</v>
      </c>
      <c r="L121" s="56">
        <f ca="1">DATEDIF(Table1[[#This Row],[Date of birth]],TODAY(),"Y")</f>
        <v>75</v>
      </c>
      <c r="M121" t="s">
        <v>877</v>
      </c>
      <c r="N121" t="s">
        <v>878</v>
      </c>
    </row>
    <row r="122" spans="1:21" x14ac:dyDescent="0.25">
      <c r="A122">
        <v>6633</v>
      </c>
      <c r="E122" t="s">
        <v>879</v>
      </c>
      <c r="F122" t="s">
        <v>20</v>
      </c>
      <c r="G122" t="s">
        <v>880</v>
      </c>
      <c r="I122" s="55" t="s">
        <v>881</v>
      </c>
      <c r="J122" t="str">
        <f ca="1">IF(MID(I122,8,1)="0","Lady",IF(Table1[[#This Row],[Age]]&gt;60,"SS",IF(Table1[[#This Row],[Age]]&gt;50,"S",IF(Table1[[#This Row],[Age]]&lt;21,"Jnr"," "))))</f>
        <v xml:space="preserve"> </v>
      </c>
      <c r="K122" s="57">
        <f t="shared" ref="K122:K160" ca="1" si="4" xml:space="preserve"> IFERROR(DATE(LEFT(I122,2)+IF(LEFT(I122,2)&lt;RIGHT(YEAR(TODAY()),2),2000,1900),MID(I122,3,2),MID(I122,5,2)),"")</f>
        <v>36406</v>
      </c>
      <c r="L122" s="56">
        <f ca="1">DATEDIF(Table1[[#This Row],[Date of birth]],TODAY(),"Y")</f>
        <v>22</v>
      </c>
      <c r="M122">
        <v>794866006</v>
      </c>
      <c r="N122" t="s">
        <v>882</v>
      </c>
    </row>
    <row r="123" spans="1:21" x14ac:dyDescent="0.25">
      <c r="A123">
        <v>3394</v>
      </c>
      <c r="E123" s="156" t="s">
        <v>538</v>
      </c>
      <c r="F123" s="156" t="s">
        <v>539</v>
      </c>
      <c r="G123" s="157" t="s">
        <v>540</v>
      </c>
      <c r="I123" s="158" t="s">
        <v>884</v>
      </c>
      <c r="J123" t="s">
        <v>543</v>
      </c>
      <c r="K123" s="57">
        <f t="shared" ca="1" si="4"/>
        <v>26249</v>
      </c>
      <c r="L123" s="56">
        <f ca="1">DATEDIF(Table1[[#This Row],[Date of birth]],TODAY(),"Y")</f>
        <v>50</v>
      </c>
      <c r="M123" s="159" t="s">
        <v>885</v>
      </c>
      <c r="N123" s="160" t="s">
        <v>886</v>
      </c>
    </row>
    <row r="124" spans="1:21" x14ac:dyDescent="0.25">
      <c r="I124" s="55"/>
      <c r="J124" t="e">
        <f ca="1">IF(MID(I124,8,1)="0","Lady",IF(Table1[[#This Row],[Age]]&gt;60,"SS",IF(Table1[[#This Row],[Age]]&gt;50,"S",IF(Table1[[#This Row],[Age]]&lt;21,"Jnr"," "))))</f>
        <v>#VALUE!</v>
      </c>
      <c r="K124" s="57" t="str">
        <f t="shared" ca="1" si="4"/>
        <v/>
      </c>
      <c r="L124" s="56" t="e">
        <f ca="1">DATEDIF(Table1[[#This Row],[Date of birth]],TODAY(),"Y")</f>
        <v>#VALUE!</v>
      </c>
    </row>
    <row r="125" spans="1:21" x14ac:dyDescent="0.25">
      <c r="I125" s="55"/>
      <c r="J125" t="e">
        <f ca="1">IF(MID(I125,8,1)="0","Lady",IF(Table1[[#This Row],[Age]]&gt;60,"SS",IF(Table1[[#This Row],[Age]]&gt;50,"S",IF(Table1[[#This Row],[Age]]&lt;21,"Jnr"," "))))</f>
        <v>#VALUE!</v>
      </c>
      <c r="K125" s="57" t="str">
        <f t="shared" ca="1" si="4"/>
        <v/>
      </c>
      <c r="L125" s="56" t="e">
        <f ca="1">DATEDIF(Table1[[#This Row],[Date of birth]],TODAY(),"Y")</f>
        <v>#VALUE!</v>
      </c>
    </row>
    <row r="126" spans="1:21" x14ac:dyDescent="0.25">
      <c r="I126" s="55"/>
      <c r="J126" t="e">
        <f ca="1">IF(MID(I126,8,1)="0","Lady",IF(Table1[[#This Row],[Age]]&gt;60,"SS",IF(Table1[[#This Row],[Age]]&gt;50,"S",IF(Table1[[#This Row],[Age]]&lt;21,"Jnr"," "))))</f>
        <v>#VALUE!</v>
      </c>
      <c r="K126" s="57" t="str">
        <f t="shared" ca="1" si="4"/>
        <v/>
      </c>
      <c r="L126" s="56" t="e">
        <f ca="1">DATEDIF(Table1[[#This Row],[Date of birth]],TODAY(),"Y")</f>
        <v>#VALUE!</v>
      </c>
    </row>
    <row r="127" spans="1:21" x14ac:dyDescent="0.25">
      <c r="I127" s="55"/>
      <c r="J127" t="e">
        <f ca="1">IF(MID(I127,8,1)="0","Lady",IF(Table1[[#This Row],[Age]]&gt;60,"SS",IF(Table1[[#This Row],[Age]]&gt;50,"S",IF(Table1[[#This Row],[Age]]&lt;21,"Jnr"," "))))</f>
        <v>#VALUE!</v>
      </c>
      <c r="K127" s="57" t="str">
        <f t="shared" ca="1" si="4"/>
        <v/>
      </c>
      <c r="L127" s="56" t="e">
        <f ca="1">DATEDIF(Table1[[#This Row],[Date of birth]],TODAY(),"Y")</f>
        <v>#VALUE!</v>
      </c>
    </row>
    <row r="128" spans="1:21" x14ac:dyDescent="0.25">
      <c r="I128" s="55"/>
      <c r="J128" t="e">
        <f ca="1">IF(MID(I128,8,1)="0","Lady",IF(Table1[[#This Row],[Age]]&gt;60,"SS",IF(Table1[[#This Row],[Age]]&gt;50,"S",IF(Table1[[#This Row],[Age]]&lt;21,"Jnr"," "))))</f>
        <v>#VALUE!</v>
      </c>
      <c r="K128" s="57" t="str">
        <f t="shared" ca="1" si="4"/>
        <v/>
      </c>
      <c r="L128" s="56" t="e">
        <f ca="1">DATEDIF(Table1[[#This Row],[Date of birth]],TODAY(),"Y")</f>
        <v>#VALUE!</v>
      </c>
    </row>
    <row r="129" spans="9:12" x14ac:dyDescent="0.25">
      <c r="I129" s="55"/>
      <c r="J129" t="e">
        <f ca="1">IF(MID(I129,8,1)="0","Lady",IF(Table1[[#This Row],[Age]]&gt;60,"SS",IF(Table1[[#This Row],[Age]]&gt;50,"S",IF(Table1[[#This Row],[Age]]&lt;21,"Jnr"," "))))</f>
        <v>#VALUE!</v>
      </c>
      <c r="K129" s="57" t="str">
        <f t="shared" ca="1" si="4"/>
        <v/>
      </c>
      <c r="L129" s="56" t="e">
        <f ca="1">DATEDIF(Table1[[#This Row],[Date of birth]],TODAY(),"Y")</f>
        <v>#VALUE!</v>
      </c>
    </row>
    <row r="130" spans="9:12" x14ac:dyDescent="0.25">
      <c r="I130" s="55"/>
      <c r="J130" t="e">
        <f ca="1">IF(MID(I130,8,1)="0","Lady",IF(Table1[[#This Row],[Age]]&gt;60,"SS",IF(Table1[[#This Row],[Age]]&gt;50,"S",IF(Table1[[#This Row],[Age]]&lt;21,"Jnr"," "))))</f>
        <v>#VALUE!</v>
      </c>
      <c r="K130" s="57" t="str">
        <f t="shared" ca="1" si="4"/>
        <v/>
      </c>
      <c r="L130" s="56" t="e">
        <f ca="1">DATEDIF(Table1[[#This Row],[Date of birth]],TODAY(),"Y")</f>
        <v>#VALUE!</v>
      </c>
    </row>
    <row r="131" spans="9:12" x14ac:dyDescent="0.25">
      <c r="I131" s="55"/>
      <c r="J131" t="e">
        <f ca="1">IF(MID(I131,8,1)="0","Lady",IF(Table1[[#This Row],[Age]]&gt;60,"SS",IF(Table1[[#This Row],[Age]]&gt;50,"S",IF(Table1[[#This Row],[Age]]&lt;21,"Jnr"," "))))</f>
        <v>#VALUE!</v>
      </c>
      <c r="K131" s="57" t="str">
        <f t="shared" ca="1" si="4"/>
        <v/>
      </c>
      <c r="L131" s="56" t="e">
        <f ca="1">DATEDIF(Table1[[#This Row],[Date of birth]],TODAY(),"Y")</f>
        <v>#VALUE!</v>
      </c>
    </row>
    <row r="132" spans="9:12" x14ac:dyDescent="0.25">
      <c r="I132" s="55"/>
      <c r="J132" t="e">
        <f ca="1">IF(MID(I132,8,1)="0","Lady",IF(Table1[[#This Row],[Age]]&gt;60,"SS",IF(Table1[[#This Row],[Age]]&gt;50,"S",IF(Table1[[#This Row],[Age]]&lt;21,"Jnr"," "))))</f>
        <v>#VALUE!</v>
      </c>
      <c r="K132" s="57" t="str">
        <f t="shared" ca="1" si="4"/>
        <v/>
      </c>
      <c r="L132" s="56" t="e">
        <f ca="1">DATEDIF(Table1[[#This Row],[Date of birth]],TODAY(),"Y")</f>
        <v>#VALUE!</v>
      </c>
    </row>
    <row r="133" spans="9:12" x14ac:dyDescent="0.25">
      <c r="I133" s="55"/>
      <c r="J133" t="e">
        <f ca="1">IF(MID(I133,8,1)="0","Lady",IF(Table1[[#This Row],[Age]]&gt;60,"SS",IF(Table1[[#This Row],[Age]]&gt;50,"S",IF(Table1[[#This Row],[Age]]&lt;21,"Jnr"," "))))</f>
        <v>#VALUE!</v>
      </c>
      <c r="K133" s="57" t="str">
        <f t="shared" ca="1" si="4"/>
        <v/>
      </c>
      <c r="L133" s="56" t="e">
        <f ca="1">DATEDIF(Table1[[#This Row],[Date of birth]],TODAY(),"Y")</f>
        <v>#VALUE!</v>
      </c>
    </row>
    <row r="134" spans="9:12" x14ac:dyDescent="0.25">
      <c r="I134" s="55"/>
      <c r="J134" t="e">
        <f ca="1">IF(MID(I134,8,1)="0","Lady",IF(Table1[[#This Row],[Age]]&gt;60,"SS",IF(Table1[[#This Row],[Age]]&gt;50,"S",IF(Table1[[#This Row],[Age]]&lt;21,"Jnr"," "))))</f>
        <v>#VALUE!</v>
      </c>
      <c r="K134" s="57" t="str">
        <f t="shared" ca="1" si="4"/>
        <v/>
      </c>
      <c r="L134" s="56" t="e">
        <f ca="1">DATEDIF(Table1[[#This Row],[Date of birth]],TODAY(),"Y")</f>
        <v>#VALUE!</v>
      </c>
    </row>
    <row r="135" spans="9:12" x14ac:dyDescent="0.25">
      <c r="I135" s="55"/>
      <c r="J135" t="e">
        <f ca="1">IF(MID(I135,8,1)="0","Lady",IF(Table1[[#This Row],[Age]]&gt;60,"SS",IF(Table1[[#This Row],[Age]]&gt;50,"S",IF(Table1[[#This Row],[Age]]&lt;21,"Jnr"," "))))</f>
        <v>#VALUE!</v>
      </c>
      <c r="K135" s="57" t="str">
        <f t="shared" ca="1" si="4"/>
        <v/>
      </c>
      <c r="L135" s="56" t="e">
        <f ca="1">DATEDIF(Table1[[#This Row],[Date of birth]],TODAY(),"Y")</f>
        <v>#VALUE!</v>
      </c>
    </row>
    <row r="136" spans="9:12" x14ac:dyDescent="0.25">
      <c r="I136" s="55"/>
      <c r="J136" t="e">
        <f ca="1">IF(MID(I136,8,1)="0","Lady",IF(Table1[[#This Row],[Age]]&gt;60,"SS",IF(Table1[[#This Row],[Age]]&gt;50,"S",IF(Table1[[#This Row],[Age]]&lt;21,"Jnr"," "))))</f>
        <v>#VALUE!</v>
      </c>
      <c r="K136" s="57" t="str">
        <f t="shared" ca="1" si="4"/>
        <v/>
      </c>
      <c r="L136" s="56" t="e">
        <f ca="1">DATEDIF(Table1[[#This Row],[Date of birth]],TODAY(),"Y")</f>
        <v>#VALUE!</v>
      </c>
    </row>
    <row r="137" spans="9:12" x14ac:dyDescent="0.25">
      <c r="I137" s="55"/>
      <c r="J137" t="e">
        <f ca="1">IF(MID(I137,8,1)="0","Lady",IF(Table1[[#This Row],[Age]]&gt;60,"SS",IF(Table1[[#This Row],[Age]]&gt;50,"S",IF(Table1[[#This Row],[Age]]&lt;21,"Jnr"," "))))</f>
        <v>#VALUE!</v>
      </c>
      <c r="K137" s="57" t="str">
        <f t="shared" ca="1" si="4"/>
        <v/>
      </c>
      <c r="L137" s="56" t="e">
        <f ca="1">DATEDIF(Table1[[#This Row],[Date of birth]],TODAY(),"Y")</f>
        <v>#VALUE!</v>
      </c>
    </row>
    <row r="138" spans="9:12" x14ac:dyDescent="0.25">
      <c r="I138" s="55"/>
      <c r="J138" t="e">
        <f ca="1">IF(MID(I138,8,1)="0","Lady",IF(Table1[[#This Row],[Age]]&gt;60,"SS",IF(Table1[[#This Row],[Age]]&gt;50,"S",IF(Table1[[#This Row],[Age]]&lt;21,"Jnr"," "))))</f>
        <v>#VALUE!</v>
      </c>
      <c r="K138" s="57" t="str">
        <f t="shared" ca="1" si="4"/>
        <v/>
      </c>
      <c r="L138" s="56" t="e">
        <f ca="1">DATEDIF(Table1[[#This Row],[Date of birth]],TODAY(),"Y")</f>
        <v>#VALUE!</v>
      </c>
    </row>
    <row r="139" spans="9:12" x14ac:dyDescent="0.25">
      <c r="I139" s="55"/>
      <c r="J139" t="e">
        <f ca="1">IF(MID(I139,8,1)="0","Lady",IF(Table1[[#This Row],[Age]]&gt;60,"SS",IF(Table1[[#This Row],[Age]]&gt;50,"S",IF(Table1[[#This Row],[Age]]&lt;21,"Jnr"," "))))</f>
        <v>#VALUE!</v>
      </c>
      <c r="K139" s="57" t="str">
        <f t="shared" ca="1" si="4"/>
        <v/>
      </c>
      <c r="L139" s="56" t="e">
        <f ca="1">DATEDIF(Table1[[#This Row],[Date of birth]],TODAY(),"Y")</f>
        <v>#VALUE!</v>
      </c>
    </row>
    <row r="140" spans="9:12" x14ac:dyDescent="0.25">
      <c r="I140" s="55"/>
      <c r="J140" t="e">
        <f ca="1">IF(MID(I140,8,1)="0","Lady",IF(Table1[[#This Row],[Age]]&gt;60,"SS",IF(Table1[[#This Row],[Age]]&gt;50,"S",IF(Table1[[#This Row],[Age]]&lt;21,"Jnr"," "))))</f>
        <v>#VALUE!</v>
      </c>
      <c r="K140" s="57" t="str">
        <f t="shared" ca="1" si="4"/>
        <v/>
      </c>
      <c r="L140" s="56" t="e">
        <f ca="1">DATEDIF(Table1[[#This Row],[Date of birth]],TODAY(),"Y")</f>
        <v>#VALUE!</v>
      </c>
    </row>
    <row r="141" spans="9:12" x14ac:dyDescent="0.25">
      <c r="I141" s="55"/>
      <c r="J141" t="e">
        <f ca="1">IF(MID(I141,8,1)="0","Lady",IF(Table1[[#This Row],[Age]]&gt;60,"SS",IF(Table1[[#This Row],[Age]]&gt;50,"S",IF(Table1[[#This Row],[Age]]&lt;21,"Jnr"," "))))</f>
        <v>#VALUE!</v>
      </c>
      <c r="K141" s="57" t="str">
        <f t="shared" ca="1" si="4"/>
        <v/>
      </c>
      <c r="L141" s="56" t="e">
        <f ca="1">DATEDIF(Table1[[#This Row],[Date of birth]],TODAY(),"Y")</f>
        <v>#VALUE!</v>
      </c>
    </row>
    <row r="142" spans="9:12" x14ac:dyDescent="0.25">
      <c r="I142" s="55"/>
      <c r="J142" t="e">
        <f ca="1">IF(MID(I142,8,1)="0","Lady",IF(Table1[[#This Row],[Age]]&gt;60,"SS",IF(Table1[[#This Row],[Age]]&gt;50,"S",IF(Table1[[#This Row],[Age]]&lt;21,"Jnr"," "))))</f>
        <v>#VALUE!</v>
      </c>
      <c r="K142" s="57" t="str">
        <f t="shared" ca="1" si="4"/>
        <v/>
      </c>
      <c r="L142" s="56" t="e">
        <f ca="1">DATEDIF(Table1[[#This Row],[Date of birth]],TODAY(),"Y")</f>
        <v>#VALUE!</v>
      </c>
    </row>
    <row r="143" spans="9:12" x14ac:dyDescent="0.25">
      <c r="I143" s="55"/>
      <c r="J143" t="e">
        <f ca="1">IF(MID(I143,8,1)="0","Lady",IF(Table1[[#This Row],[Age]]&gt;60,"SS",IF(Table1[[#This Row],[Age]]&gt;50,"S",IF(Table1[[#This Row],[Age]]&lt;21,"Jnr"," "))))</f>
        <v>#VALUE!</v>
      </c>
      <c r="K143" s="57" t="str">
        <f t="shared" ca="1" si="4"/>
        <v/>
      </c>
      <c r="L143" s="56" t="e">
        <f ca="1">DATEDIF(Table1[[#This Row],[Date of birth]],TODAY(),"Y")</f>
        <v>#VALUE!</v>
      </c>
    </row>
    <row r="144" spans="9:12" x14ac:dyDescent="0.25">
      <c r="I144" s="55"/>
      <c r="J144" t="e">
        <f ca="1">IF(MID(I144,8,1)="0","Lady",IF(Table1[[#This Row],[Age]]&gt;60,"SS",IF(Table1[[#This Row],[Age]]&gt;50,"S",IF(Table1[[#This Row],[Age]]&lt;21,"Jnr"," "))))</f>
        <v>#VALUE!</v>
      </c>
      <c r="K144" s="57" t="str">
        <f t="shared" ca="1" si="4"/>
        <v/>
      </c>
      <c r="L144" s="56" t="e">
        <f ca="1">DATEDIF(Table1[[#This Row],[Date of birth]],TODAY(),"Y")</f>
        <v>#VALUE!</v>
      </c>
    </row>
    <row r="145" spans="9:12" x14ac:dyDescent="0.25">
      <c r="I145" s="55"/>
      <c r="J145" t="e">
        <f ca="1">IF(MID(I145,8,1)="0","Lady",IF(Table1[[#This Row],[Age]]&gt;60,"SS",IF(Table1[[#This Row],[Age]]&gt;50,"S",IF(Table1[[#This Row],[Age]]&lt;21,"Jnr"," "))))</f>
        <v>#VALUE!</v>
      </c>
      <c r="K145" s="57" t="str">
        <f t="shared" ca="1" si="4"/>
        <v/>
      </c>
      <c r="L145" s="56" t="e">
        <f ca="1">DATEDIF(Table1[[#This Row],[Date of birth]],TODAY(),"Y")</f>
        <v>#VALUE!</v>
      </c>
    </row>
    <row r="146" spans="9:12" x14ac:dyDescent="0.25">
      <c r="I146" s="55"/>
      <c r="J146" t="e">
        <f ca="1">IF(MID(I146,8,1)="0","Lady",IF(Table1[[#This Row],[Age]]&gt;60,"SS",IF(Table1[[#This Row],[Age]]&gt;50,"S",IF(Table1[[#This Row],[Age]]&lt;21,"Jnr"," "))))</f>
        <v>#VALUE!</v>
      </c>
      <c r="K146" s="57" t="str">
        <f t="shared" ca="1" si="4"/>
        <v/>
      </c>
      <c r="L146" s="56" t="e">
        <f ca="1">DATEDIF(Table1[[#This Row],[Date of birth]],TODAY(),"Y")</f>
        <v>#VALUE!</v>
      </c>
    </row>
    <row r="147" spans="9:12" x14ac:dyDescent="0.25">
      <c r="I147" s="55"/>
      <c r="J147" t="e">
        <f ca="1">IF(MID(I147,8,1)="0","Lady",IF(Table1[[#This Row],[Age]]&gt;60,"SS",IF(Table1[[#This Row],[Age]]&gt;50,"S",IF(Table1[[#This Row],[Age]]&lt;21,"Jnr"," "))))</f>
        <v>#VALUE!</v>
      </c>
      <c r="K147" s="57" t="str">
        <f t="shared" ca="1" si="4"/>
        <v/>
      </c>
      <c r="L147" s="56" t="e">
        <f ca="1">DATEDIF(Table1[[#This Row],[Date of birth]],TODAY(),"Y")</f>
        <v>#VALUE!</v>
      </c>
    </row>
    <row r="148" spans="9:12" x14ac:dyDescent="0.25">
      <c r="I148" s="55"/>
      <c r="J148" t="e">
        <f ca="1">IF(MID(I148,8,1)="0","Lady",IF(Table1[[#This Row],[Age]]&gt;60,"SS",IF(Table1[[#This Row],[Age]]&gt;50,"S",IF(Table1[[#This Row],[Age]]&lt;21,"Jnr"," "))))</f>
        <v>#VALUE!</v>
      </c>
      <c r="K148" s="57" t="str">
        <f t="shared" ca="1" si="4"/>
        <v/>
      </c>
      <c r="L148" s="56" t="e">
        <f ca="1">DATEDIF(Table1[[#This Row],[Date of birth]],TODAY(),"Y")</f>
        <v>#VALUE!</v>
      </c>
    </row>
    <row r="149" spans="9:12" x14ac:dyDescent="0.25">
      <c r="I149" s="55"/>
      <c r="J149" t="e">
        <f ca="1">IF(MID(I149,8,1)="0","Lady",IF(Table1[[#This Row],[Age]]&gt;60,"SS",IF(Table1[[#This Row],[Age]]&gt;50,"S",IF(Table1[[#This Row],[Age]]&lt;21,"Jnr"," "))))</f>
        <v>#VALUE!</v>
      </c>
      <c r="K149" s="57" t="str">
        <f t="shared" ca="1" si="4"/>
        <v/>
      </c>
      <c r="L149" s="56" t="e">
        <f ca="1">DATEDIF(Table1[[#This Row],[Date of birth]],TODAY(),"Y")</f>
        <v>#VALUE!</v>
      </c>
    </row>
    <row r="150" spans="9:12" x14ac:dyDescent="0.25">
      <c r="I150" s="55"/>
      <c r="J150" t="e">
        <f ca="1">IF(MID(I150,8,1)="0","Lady",IF(Table1[[#This Row],[Age]]&gt;60,"SS",IF(Table1[[#This Row],[Age]]&gt;50,"S",IF(Table1[[#This Row],[Age]]&lt;21,"Jnr"," "))))</f>
        <v>#VALUE!</v>
      </c>
      <c r="K150" s="57" t="str">
        <f t="shared" ca="1" si="4"/>
        <v/>
      </c>
      <c r="L150" s="56" t="e">
        <f ca="1">DATEDIF(Table1[[#This Row],[Date of birth]],TODAY(),"Y")</f>
        <v>#VALUE!</v>
      </c>
    </row>
    <row r="151" spans="9:12" x14ac:dyDescent="0.25">
      <c r="I151" s="55"/>
      <c r="J151" t="e">
        <f ca="1">IF(MID(I151,8,1)="0","Lady",IF(Table1[[#This Row],[Age]]&gt;60,"SS",IF(Table1[[#This Row],[Age]]&gt;50,"S",IF(Table1[[#This Row],[Age]]&lt;21,"Jnr"," "))))</f>
        <v>#VALUE!</v>
      </c>
      <c r="K151" s="57" t="str">
        <f t="shared" ca="1" si="4"/>
        <v/>
      </c>
      <c r="L151" s="56" t="e">
        <f ca="1">DATEDIF(Table1[[#This Row],[Date of birth]],TODAY(),"Y")</f>
        <v>#VALUE!</v>
      </c>
    </row>
    <row r="152" spans="9:12" x14ac:dyDescent="0.25">
      <c r="I152" s="55"/>
      <c r="J152" t="e">
        <f ca="1">IF(MID(I152,8,1)="0","Lady",IF(Table1[[#This Row],[Age]]&gt;60,"SS",IF(Table1[[#This Row],[Age]]&gt;50,"S",IF(Table1[[#This Row],[Age]]&lt;21,"Jnr"," "))))</f>
        <v>#VALUE!</v>
      </c>
      <c r="K152" s="57" t="str">
        <f t="shared" ca="1" si="4"/>
        <v/>
      </c>
      <c r="L152" s="56" t="e">
        <f ca="1">DATEDIF(Table1[[#This Row],[Date of birth]],TODAY(),"Y")</f>
        <v>#VALUE!</v>
      </c>
    </row>
    <row r="153" spans="9:12" x14ac:dyDescent="0.25">
      <c r="I153" s="55"/>
      <c r="J153" t="e">
        <f ca="1">IF(MID(I153,8,1)="0","Lady",IF(Table1[[#This Row],[Age]]&gt;60,"SS",IF(Table1[[#This Row],[Age]]&gt;50,"S",IF(Table1[[#This Row],[Age]]&lt;21,"Jnr"," "))))</f>
        <v>#VALUE!</v>
      </c>
      <c r="K153" s="57" t="str">
        <f t="shared" ca="1" si="4"/>
        <v/>
      </c>
      <c r="L153" s="56" t="e">
        <f ca="1">DATEDIF(Table1[[#This Row],[Date of birth]],TODAY(),"Y")</f>
        <v>#VALUE!</v>
      </c>
    </row>
    <row r="154" spans="9:12" x14ac:dyDescent="0.25">
      <c r="I154" s="55"/>
      <c r="J154" t="e">
        <f ca="1">IF(MID(I154,8,1)="0","Lady",IF(Table1[[#This Row],[Age]]&gt;60,"SS",IF(Table1[[#This Row],[Age]]&gt;50,"S",IF(Table1[[#This Row],[Age]]&lt;21,"Jnr"," "))))</f>
        <v>#VALUE!</v>
      </c>
      <c r="K154" s="57" t="str">
        <f t="shared" ca="1" si="4"/>
        <v/>
      </c>
      <c r="L154" s="56" t="e">
        <f ca="1">DATEDIF(Table1[[#This Row],[Date of birth]],TODAY(),"Y")</f>
        <v>#VALUE!</v>
      </c>
    </row>
    <row r="155" spans="9:12" x14ac:dyDescent="0.25">
      <c r="I155" s="55"/>
      <c r="J155" t="e">
        <f ca="1">IF(MID(I155,8,1)="0","Lady",IF(Table1[[#This Row],[Age]]&gt;60,"SS",IF(Table1[[#This Row],[Age]]&gt;50,"S",IF(Table1[[#This Row],[Age]]&lt;21,"Jnr"," "))))</f>
        <v>#VALUE!</v>
      </c>
      <c r="K155" s="57" t="str">
        <f t="shared" ca="1" si="4"/>
        <v/>
      </c>
      <c r="L155" s="56" t="e">
        <f ca="1">DATEDIF(Table1[[#This Row],[Date of birth]],TODAY(),"Y")</f>
        <v>#VALUE!</v>
      </c>
    </row>
    <row r="156" spans="9:12" x14ac:dyDescent="0.25">
      <c r="I156" s="55"/>
      <c r="J156" t="e">
        <f ca="1">IF(MID(I156,8,1)="0","Lady",IF(Table1[[#This Row],[Age]]&gt;60,"SS",IF(Table1[[#This Row],[Age]]&gt;50,"S",IF(Table1[[#This Row],[Age]]&lt;21,"Jnr"," "))))</f>
        <v>#VALUE!</v>
      </c>
      <c r="K156" s="57" t="str">
        <f t="shared" ca="1" si="4"/>
        <v/>
      </c>
      <c r="L156" s="56" t="e">
        <f ca="1">DATEDIF(Table1[[#This Row],[Date of birth]],TODAY(),"Y")</f>
        <v>#VALUE!</v>
      </c>
    </row>
    <row r="157" spans="9:12" x14ac:dyDescent="0.25">
      <c r="I157" s="55"/>
      <c r="J157" t="e">
        <f ca="1">IF(MID(I157,8,1)="0","Lady",IF(Table1[[#This Row],[Age]]&gt;60,"SS",IF(Table1[[#This Row],[Age]]&gt;50,"S",IF(Table1[[#This Row],[Age]]&lt;21,"Jnr"," "))))</f>
        <v>#VALUE!</v>
      </c>
      <c r="K157" s="57" t="str">
        <f t="shared" ca="1" si="4"/>
        <v/>
      </c>
      <c r="L157" s="56" t="e">
        <f ca="1">DATEDIF(Table1[[#This Row],[Date of birth]],TODAY(),"Y")</f>
        <v>#VALUE!</v>
      </c>
    </row>
    <row r="158" spans="9:12" x14ac:dyDescent="0.25">
      <c r="I158" s="55"/>
      <c r="J158" t="e">
        <f ca="1">IF(MID(I158,8,1)="0","Lady",IF(Table1[[#This Row],[Age]]&gt;60,"SS",IF(Table1[[#This Row],[Age]]&gt;50,"S",IF(Table1[[#This Row],[Age]]&lt;21,"Jnr"," "))))</f>
        <v>#VALUE!</v>
      </c>
      <c r="K158" s="57" t="str">
        <f t="shared" ca="1" si="4"/>
        <v/>
      </c>
      <c r="L158" s="56" t="e">
        <f ca="1">DATEDIF(Table1[[#This Row],[Date of birth]],TODAY(),"Y")</f>
        <v>#VALUE!</v>
      </c>
    </row>
    <row r="159" spans="9:12" x14ac:dyDescent="0.25">
      <c r="J159" s="84" t="e">
        <f ca="1">IF(MID(I159,8,1)="0","Lady",IF(Table1[[#This Row],[Age]]&gt;60,"SS",IF(Table1[[#This Row],[Age]]&gt;50,"S",IF(Table1[[#This Row],[Age]]&lt;21,"Jnr"," "))))</f>
        <v>#VALUE!</v>
      </c>
      <c r="K159" s="85" t="str">
        <f t="shared" ca="1" si="4"/>
        <v/>
      </c>
      <c r="L159" s="86" t="e">
        <f ca="1">DATEDIF(Table1[[#This Row],[Date of birth]],TODAY(),"Y")</f>
        <v>#VALUE!</v>
      </c>
    </row>
    <row r="160" spans="9:12" x14ac:dyDescent="0.25">
      <c r="J160" s="84" t="e">
        <f ca="1">IF(MID(I160,8,1)="0","Lady",IF(Table1[[#This Row],[Age]]&gt;60,"SS",IF(Table1[[#This Row],[Age]]&gt;50,"S",IF(Table1[[#This Row],[Age]]&lt;21,"Jnr"," "))))</f>
        <v>#VALUE!</v>
      </c>
      <c r="K160" s="85" t="str">
        <f t="shared" ca="1" si="4"/>
        <v/>
      </c>
      <c r="L160" s="86" t="e">
        <f ca="1">DATEDIF(Table1[[#This Row],[Date of birth]],TODAY(),"Y")</f>
        <v>#VALUE!</v>
      </c>
    </row>
  </sheetData>
  <phoneticPr fontId="8" type="noConversion"/>
  <hyperlinks>
    <hyperlink ref="N83" r:id="rId1" xr:uid="{1C32E5C2-D0E9-454C-B2D5-14BA5F009FEC}"/>
    <hyperlink ref="N60" r:id="rId2" xr:uid="{E795C0D9-2C4A-4948-8065-E110FCF6BEEC}"/>
    <hyperlink ref="N89" r:id="rId3" xr:uid="{42FD23F0-C999-44B2-8050-BB4D73357CF3}"/>
  </hyperlinks>
  <pageMargins left="0.7" right="0.7" top="0.75" bottom="0.75" header="0.3" footer="0.3"/>
  <tableParts count="1">
    <tablePart r:id="rId4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14B80-70B2-4547-822C-6B821EB08050}">
  <sheetPr>
    <tabColor rgb="FF92D050"/>
  </sheetPr>
  <dimension ref="A1:AMJ126"/>
  <sheetViews>
    <sheetView workbookViewId="0">
      <pane xSplit="10" ySplit="1" topLeftCell="K2" activePane="bottomRight" state="frozen"/>
      <selection pane="topRight" activeCell="K1" sqref="K1"/>
      <selection pane="bottomLeft" activeCell="A2" sqref="A2"/>
      <selection pane="bottomRight" activeCell="M15" sqref="M15"/>
    </sheetView>
  </sheetViews>
  <sheetFormatPr defaultRowHeight="15" x14ac:dyDescent="0.25"/>
  <cols>
    <col min="1" max="1" width="10.42578125" style="41" bestFit="1" customWidth="1"/>
    <col min="2" max="2" width="10.28515625" style="97" customWidth="1"/>
    <col min="3" max="3" width="21.85546875" style="18" customWidth="1"/>
    <col min="4" max="4" width="16.140625" style="18" bestFit="1" customWidth="1"/>
    <col min="5" max="5" width="8.140625" style="18" customWidth="1"/>
    <col min="6" max="6" width="7.28515625" style="18" customWidth="1"/>
    <col min="7" max="7" width="6.7109375" style="18" hidden="1" customWidth="1"/>
    <col min="8" max="8" width="9.5703125" style="18" customWidth="1"/>
    <col min="9" max="9" width="7.28515625" style="18" customWidth="1"/>
    <col min="10" max="10" width="8.140625" style="42" customWidth="1"/>
    <col min="11" max="22" width="6.85546875" style="18" customWidth="1"/>
    <col min="23" max="1024" width="10.28515625" style="18" customWidth="1"/>
  </cols>
  <sheetData>
    <row r="1" spans="1:22" ht="30" x14ac:dyDescent="0.25">
      <c r="A1" s="12" t="s">
        <v>659</v>
      </c>
      <c r="B1" s="95" t="s">
        <v>628</v>
      </c>
      <c r="C1" s="13" t="s">
        <v>3</v>
      </c>
      <c r="D1" s="13" t="s">
        <v>4</v>
      </c>
      <c r="E1" s="13" t="s">
        <v>5</v>
      </c>
      <c r="F1" s="14" t="s">
        <v>629</v>
      </c>
      <c r="G1" s="15" t="s">
        <v>9</v>
      </c>
      <c r="H1" s="16" t="s">
        <v>660</v>
      </c>
      <c r="I1" s="16" t="s">
        <v>661</v>
      </c>
      <c r="J1" s="17" t="s">
        <v>662</v>
      </c>
      <c r="K1" s="16" t="s">
        <v>663</v>
      </c>
      <c r="L1" s="16" t="s">
        <v>664</v>
      </c>
      <c r="M1" s="16" t="s">
        <v>665</v>
      </c>
      <c r="N1" s="16" t="s">
        <v>666</v>
      </c>
      <c r="O1" s="16" t="s">
        <v>658</v>
      </c>
      <c r="P1" s="16" t="s">
        <v>667</v>
      </c>
      <c r="Q1" s="16" t="s">
        <v>668</v>
      </c>
      <c r="R1" s="16" t="s">
        <v>669</v>
      </c>
      <c r="S1" s="16" t="s">
        <v>670</v>
      </c>
      <c r="T1" s="16" t="s">
        <v>671</v>
      </c>
      <c r="U1" s="16" t="s">
        <v>672</v>
      </c>
      <c r="V1" s="16" t="s">
        <v>673</v>
      </c>
    </row>
    <row r="2" spans="1:22" ht="14.45" customHeight="1" x14ac:dyDescent="0.25">
      <c r="A2" s="19">
        <f t="shared" ref="A2:A45" si="0">RANK(J2,J$2:J$139,0)</f>
        <v>1</v>
      </c>
      <c r="B2" s="27">
        <v>1142</v>
      </c>
      <c r="C2" s="43" t="s">
        <v>128</v>
      </c>
      <c r="D2" s="43" t="s">
        <v>129</v>
      </c>
      <c r="E2" s="49" t="s">
        <v>77</v>
      </c>
      <c r="F2" s="19" t="str">
        <f ca="1">_xlfn.XLOOKUP(__xlnm._FilterDatabase_1510[[#This Row],[SAPSA Number]],'DS Point summary'!A:A,'DS Point summary'!E:E)</f>
        <v xml:space="preserve"> </v>
      </c>
      <c r="G2" s="21">
        <f ca="1">_xlfn.XLOOKUP(__xlnm._FilterDatabase_1510[[#This Row],[SAPSA Number]],'DS Point summary'!A:A,'DS Point summary'!F:F)</f>
        <v>49</v>
      </c>
      <c r="H2" s="21" t="s">
        <v>680</v>
      </c>
      <c r="I2" s="23">
        <f t="shared" ref="I2:I33" si="1">(IF(K2&gt;0,1,0)+(IF(L2&gt;0,1,0))+(IF(M2&gt;0,1,0))+(IF(N2&gt;0,1,0))+(IF(O2&gt;0,1,0))+(IF(P2&gt;0,1,0))+(IF(Q2&gt;0,1,0))+(IF(R2&gt;0,1,0))+(IF(S2&gt;0,1,0))+(IF(T2&gt;0,1,0))+(IF(U2&gt;0,1,0))+(IF(V2&gt;0,1,0)))</f>
        <v>3</v>
      </c>
      <c r="J2" s="24">
        <f t="shared" ref="J2:J33" si="2">(LARGE(K2:U2,1)+LARGE(K2:U2,2)+LARGE(K2:U2,3)+LARGE(K2:U2,4)+LARGE(K2:U2,5))/5</f>
        <v>57.594380000000001</v>
      </c>
      <c r="K2" s="25">
        <v>0</v>
      </c>
      <c r="L2" s="26">
        <v>0</v>
      </c>
      <c r="M2" s="25">
        <v>87.971900000000005</v>
      </c>
      <c r="N2" s="26">
        <v>0</v>
      </c>
      <c r="O2" s="25">
        <v>100</v>
      </c>
      <c r="P2" s="26">
        <v>0</v>
      </c>
      <c r="Q2" s="25">
        <v>0</v>
      </c>
      <c r="R2" s="26">
        <v>100</v>
      </c>
      <c r="S2" s="25">
        <v>0</v>
      </c>
      <c r="T2" s="26">
        <v>0</v>
      </c>
      <c r="U2" s="25">
        <v>0</v>
      </c>
      <c r="V2" s="26">
        <v>0</v>
      </c>
    </row>
    <row r="3" spans="1:22" ht="14.45" customHeight="1" x14ac:dyDescent="0.25">
      <c r="A3" s="19">
        <f t="shared" si="0"/>
        <v>2</v>
      </c>
      <c r="B3" s="46">
        <v>1777</v>
      </c>
      <c r="C3" s="43" t="str">
        <f>_xlfn.XLOOKUP(__xlnm._FilterDatabase_1510[[#This Row],[SAPSA Number]],'DS Point summary'!A:A,'DS Point summary'!B:B)</f>
        <v xml:space="preserve">Leon </v>
      </c>
      <c r="D3" s="43" t="str">
        <f>_xlfn.XLOOKUP(__xlnm._FilterDatabase_1510[[#This Row],[SAPSA Number]],'DS Point summary'!A:A,'DS Point summary'!C:C)</f>
        <v>Myburgh</v>
      </c>
      <c r="E3" s="22" t="str">
        <f>_xlfn.XLOOKUP(__xlnm._FilterDatabase_1510[[#This Row],[SAPSA Number]],'DS Point summary'!A:A,'DS Point summary'!D:D)</f>
        <v>LC</v>
      </c>
      <c r="F3" s="19" t="str">
        <f ca="1">_xlfn.XLOOKUP(__xlnm._FilterDatabase_1510[[#This Row],[SAPSA Number]],'DS Point summary'!A:A,'DS Point summary'!E:E)</f>
        <v xml:space="preserve"> </v>
      </c>
      <c r="G3" s="21">
        <f ca="1">_xlfn.XLOOKUP(__xlnm._FilterDatabase_1510[[#This Row],[SAPSA Number]],'DS Point summary'!A:A,'DS Point summary'!F:F)</f>
        <v>50</v>
      </c>
      <c r="H3" s="21" t="s">
        <v>680</v>
      </c>
      <c r="I3" s="23">
        <f t="shared" si="1"/>
        <v>2</v>
      </c>
      <c r="J3" s="24">
        <f t="shared" si="2"/>
        <v>37.418459999999996</v>
      </c>
      <c r="K3" s="25">
        <v>0</v>
      </c>
      <c r="L3" s="26">
        <v>0</v>
      </c>
      <c r="M3" s="25">
        <v>0</v>
      </c>
      <c r="N3" s="26">
        <v>0</v>
      </c>
      <c r="O3" s="25">
        <v>0</v>
      </c>
      <c r="P3" s="26">
        <v>0</v>
      </c>
      <c r="Q3" s="25">
        <v>0</v>
      </c>
      <c r="R3" s="26">
        <v>0</v>
      </c>
      <c r="S3" s="25">
        <v>0</v>
      </c>
      <c r="T3" s="26">
        <v>87.092299999999994</v>
      </c>
      <c r="U3" s="25">
        <v>100</v>
      </c>
      <c r="V3" s="26">
        <v>0</v>
      </c>
    </row>
    <row r="4" spans="1:22" ht="14.45" customHeight="1" x14ac:dyDescent="0.25">
      <c r="A4" s="19">
        <f t="shared" si="0"/>
        <v>3</v>
      </c>
      <c r="B4" s="27">
        <v>252</v>
      </c>
      <c r="C4" s="43" t="s">
        <v>158</v>
      </c>
      <c r="D4" s="43" t="s">
        <v>159</v>
      </c>
      <c r="E4" s="49" t="s">
        <v>144</v>
      </c>
      <c r="F4" s="19" t="str">
        <f ca="1">_xlfn.XLOOKUP(__xlnm._FilterDatabase_1510[[#This Row],[SAPSA Number]],'DS Point summary'!A:A,'DS Point summary'!E:E)</f>
        <v>SS</v>
      </c>
      <c r="G4" s="21">
        <f ca="1">_xlfn.XLOOKUP(__xlnm._FilterDatabase_1510[[#This Row],[SAPSA Number]],'DS Point summary'!A:A,'DS Point summary'!F:F)</f>
        <v>67</v>
      </c>
      <c r="H4" s="21" t="s">
        <v>680</v>
      </c>
      <c r="I4" s="23">
        <f t="shared" si="1"/>
        <v>1</v>
      </c>
      <c r="J4" s="24">
        <f t="shared" si="2"/>
        <v>20</v>
      </c>
      <c r="K4" s="25">
        <v>0</v>
      </c>
      <c r="L4" s="26">
        <v>0</v>
      </c>
      <c r="M4" s="25">
        <v>100</v>
      </c>
      <c r="N4" s="26">
        <v>0</v>
      </c>
      <c r="O4" s="25">
        <v>0</v>
      </c>
      <c r="P4" s="26">
        <v>0</v>
      </c>
      <c r="Q4" s="25">
        <v>0</v>
      </c>
      <c r="R4" s="26">
        <v>0</v>
      </c>
      <c r="S4" s="25">
        <v>0</v>
      </c>
      <c r="T4" s="26">
        <v>0</v>
      </c>
      <c r="U4" s="25">
        <v>0</v>
      </c>
      <c r="V4" s="26">
        <v>0</v>
      </c>
    </row>
    <row r="5" spans="1:22" ht="14.45" customHeight="1" x14ac:dyDescent="0.25">
      <c r="A5" s="19">
        <f t="shared" si="0"/>
        <v>3</v>
      </c>
      <c r="B5" s="27">
        <v>3349</v>
      </c>
      <c r="C5" s="43" t="s">
        <v>555</v>
      </c>
      <c r="D5" s="43" t="s">
        <v>556</v>
      </c>
      <c r="E5" s="49" t="s">
        <v>557</v>
      </c>
      <c r="F5" s="19" t="str">
        <f ca="1">_xlfn.XLOOKUP(__xlnm._FilterDatabase_1510[[#This Row],[SAPSA Number]],'DS Point summary'!A:A,'DS Point summary'!E:E)</f>
        <v xml:space="preserve"> </v>
      </c>
      <c r="G5" s="21">
        <f ca="1">_xlfn.XLOOKUP(__xlnm._FilterDatabase_1510[[#This Row],[SAPSA Number]],'DS Point summary'!A:A,'DS Point summary'!F:F)</f>
        <v>50</v>
      </c>
      <c r="H5" s="21" t="s">
        <v>680</v>
      </c>
      <c r="I5" s="23">
        <f t="shared" si="1"/>
        <v>1</v>
      </c>
      <c r="J5" s="24">
        <f t="shared" si="2"/>
        <v>20</v>
      </c>
      <c r="K5" s="25">
        <v>0</v>
      </c>
      <c r="L5" s="26">
        <v>100</v>
      </c>
      <c r="M5" s="25">
        <v>0</v>
      </c>
      <c r="N5" s="26">
        <v>0</v>
      </c>
      <c r="O5" s="25">
        <v>0</v>
      </c>
      <c r="P5" s="26">
        <v>0</v>
      </c>
      <c r="Q5" s="25">
        <v>0</v>
      </c>
      <c r="R5" s="26">
        <v>0</v>
      </c>
      <c r="S5" s="25">
        <v>0</v>
      </c>
      <c r="T5" s="26">
        <v>0</v>
      </c>
      <c r="U5" s="25">
        <v>0</v>
      </c>
      <c r="V5" s="26">
        <v>0</v>
      </c>
    </row>
    <row r="6" spans="1:22" ht="14.45" customHeight="1" x14ac:dyDescent="0.25">
      <c r="A6" s="19">
        <f t="shared" si="0"/>
        <v>3</v>
      </c>
      <c r="B6" s="46">
        <v>5304</v>
      </c>
      <c r="C6" s="43" t="str">
        <f>_xlfn.XLOOKUP(__xlnm._FilterDatabase_1510[[#This Row],[SAPSA Number]],'DS Point summary'!A:A,'DS Point summary'!B:B)</f>
        <v>Johan Gerard</v>
      </c>
      <c r="D6" s="43" t="str">
        <f>_xlfn.XLOOKUP(__xlnm._FilterDatabase_1510[[#This Row],[SAPSA Number]],'DS Point summary'!A:A,'DS Point summary'!C:C)</f>
        <v>Bultman</v>
      </c>
      <c r="E6" s="22" t="str">
        <f>_xlfn.XLOOKUP(__xlnm._FilterDatabase_1510[[#This Row],[SAPSA Number]],'DS Point summary'!A:A,'DS Point summary'!D:D)</f>
        <v>JG</v>
      </c>
      <c r="F6" s="19" t="str">
        <f ca="1">_xlfn.XLOOKUP(__xlnm._FilterDatabase_1510[[#This Row],[SAPSA Number]],'DS Point summary'!A:A,'DS Point summary'!E:E)</f>
        <v xml:space="preserve"> </v>
      </c>
      <c r="G6" s="21">
        <f ca="1">_xlfn.XLOOKUP(__xlnm._FilterDatabase_1510[[#This Row],[SAPSA Number]],'DS Point summary'!A:A,'DS Point summary'!F:F)</f>
        <v>38</v>
      </c>
      <c r="H6" s="21" t="s">
        <v>680</v>
      </c>
      <c r="I6" s="23">
        <f t="shared" si="1"/>
        <v>1</v>
      </c>
      <c r="J6" s="24">
        <f t="shared" si="2"/>
        <v>20</v>
      </c>
      <c r="K6" s="25">
        <v>0</v>
      </c>
      <c r="L6" s="26">
        <v>0</v>
      </c>
      <c r="M6" s="25">
        <v>0</v>
      </c>
      <c r="N6" s="26">
        <v>0</v>
      </c>
      <c r="O6" s="25">
        <v>0</v>
      </c>
      <c r="P6" s="26">
        <v>0</v>
      </c>
      <c r="Q6" s="25">
        <v>0</v>
      </c>
      <c r="R6" s="26">
        <v>0</v>
      </c>
      <c r="S6" s="25">
        <v>0</v>
      </c>
      <c r="T6" s="26">
        <v>100</v>
      </c>
      <c r="U6" s="25">
        <v>0</v>
      </c>
      <c r="V6" s="26">
        <v>0</v>
      </c>
    </row>
    <row r="7" spans="1:22" ht="14.45" customHeight="1" x14ac:dyDescent="0.25">
      <c r="A7" s="19">
        <f t="shared" si="0"/>
        <v>6</v>
      </c>
      <c r="B7" s="46">
        <v>6394</v>
      </c>
      <c r="C7" s="43" t="str">
        <f>_xlfn.XLOOKUP(__xlnm._FilterDatabase_1510[[#This Row],[SAPSA Number]],'DS Point summary'!A:A,'DS Point summary'!B:B)</f>
        <v>Marthinus Jacobus</v>
      </c>
      <c r="D7" s="43" t="str">
        <f>_xlfn.XLOOKUP(__xlnm._FilterDatabase_1510[[#This Row],[SAPSA Number]],'DS Point summary'!A:A,'DS Point summary'!C:C)</f>
        <v>Booysen</v>
      </c>
      <c r="E7" s="22" t="str">
        <f>_xlfn.XLOOKUP(__xlnm._FilterDatabase_1510[[#This Row],[SAPSA Number]],'DS Point summary'!A:A,'DS Point summary'!D:D)</f>
        <v>MJ</v>
      </c>
      <c r="F7" s="19" t="str">
        <f ca="1">_xlfn.XLOOKUP(__xlnm._FilterDatabase_1510[[#This Row],[SAPSA Number]],'DS Point summary'!A:A,'DS Point summary'!E:E)</f>
        <v xml:space="preserve"> </v>
      </c>
      <c r="G7" s="21">
        <f ca="1">_xlfn.XLOOKUP(__xlnm._FilterDatabase_1510[[#This Row],[SAPSA Number]],'DS Point summary'!A:A,'DS Point summary'!F:F)</f>
        <v>45</v>
      </c>
      <c r="H7" s="21" t="s">
        <v>680</v>
      </c>
      <c r="I7" s="23">
        <f t="shared" si="1"/>
        <v>1</v>
      </c>
      <c r="J7" s="24">
        <f t="shared" si="2"/>
        <v>4.9173600000000004</v>
      </c>
      <c r="K7" s="25">
        <v>0</v>
      </c>
      <c r="L7" s="26">
        <v>0</v>
      </c>
      <c r="M7" s="25">
        <v>0</v>
      </c>
      <c r="N7" s="26">
        <v>24.5868</v>
      </c>
      <c r="O7" s="25">
        <v>0</v>
      </c>
      <c r="P7" s="26">
        <v>0</v>
      </c>
      <c r="Q7" s="25">
        <v>0</v>
      </c>
      <c r="R7" s="26">
        <v>0</v>
      </c>
      <c r="S7" s="25">
        <v>0</v>
      </c>
      <c r="T7" s="26">
        <v>0</v>
      </c>
      <c r="U7" s="25">
        <v>0</v>
      </c>
      <c r="V7" s="26">
        <v>0</v>
      </c>
    </row>
    <row r="8" spans="1:22" ht="14.45" customHeight="1" x14ac:dyDescent="0.25">
      <c r="A8" s="19">
        <f t="shared" si="0"/>
        <v>7</v>
      </c>
      <c r="B8" s="46">
        <v>1776</v>
      </c>
      <c r="C8" s="43" t="str">
        <f>_xlfn.XLOOKUP(__xlnm._FilterDatabase_1510[[#This Row],[SAPSA Number]],'DS Point summary'!A:A,'DS Point summary'!B:B)</f>
        <v>Leonie Christina</v>
      </c>
      <c r="D8" s="43" t="str">
        <f>_xlfn.XLOOKUP(__xlnm._FilterDatabase_1510[[#This Row],[SAPSA Number]],'DS Point summary'!A:A,'DS Point summary'!C:C)</f>
        <v>Myburgh</v>
      </c>
      <c r="E8" s="22" t="str">
        <f>_xlfn.XLOOKUP(__xlnm._FilterDatabase_1510[[#This Row],[SAPSA Number]],'DS Point summary'!A:A,'DS Point summary'!D:D)</f>
        <v>LC</v>
      </c>
      <c r="F8" s="19" t="str">
        <f>_xlfn.XLOOKUP(__xlnm._FilterDatabase_1510[[#This Row],[SAPSA Number]],'DS Point summary'!A:A,'DS Point summary'!E:E)</f>
        <v>Lady</v>
      </c>
      <c r="G8" s="21">
        <f ca="1">_xlfn.XLOOKUP(__xlnm._FilterDatabase_1510[[#This Row],[SAPSA Number]],'DS Point summary'!A:A,'DS Point summary'!F:F)</f>
        <v>52</v>
      </c>
      <c r="H8" s="21" t="s">
        <v>680</v>
      </c>
      <c r="I8" s="23">
        <f t="shared" si="1"/>
        <v>1</v>
      </c>
      <c r="J8" s="24">
        <f t="shared" si="2"/>
        <v>3.6052999999999997</v>
      </c>
      <c r="K8" s="25">
        <v>0</v>
      </c>
      <c r="L8" s="26">
        <v>0</v>
      </c>
      <c r="M8" s="25">
        <v>0</v>
      </c>
      <c r="N8" s="26">
        <v>0</v>
      </c>
      <c r="O8" s="25">
        <v>0</v>
      </c>
      <c r="P8" s="26">
        <v>0</v>
      </c>
      <c r="Q8" s="25">
        <v>0</v>
      </c>
      <c r="R8" s="26">
        <v>0</v>
      </c>
      <c r="S8" s="25">
        <v>0</v>
      </c>
      <c r="T8" s="26">
        <v>0</v>
      </c>
      <c r="U8" s="25">
        <v>18.026499999999999</v>
      </c>
      <c r="V8" s="26">
        <v>0</v>
      </c>
    </row>
    <row r="9" spans="1:22" ht="14.45" customHeight="1" x14ac:dyDescent="0.25">
      <c r="A9" s="19">
        <f t="shared" si="0"/>
        <v>8</v>
      </c>
      <c r="B9" s="20">
        <v>127</v>
      </c>
      <c r="C9" s="21" t="s">
        <v>208</v>
      </c>
      <c r="D9" s="21" t="s">
        <v>209</v>
      </c>
      <c r="E9" s="22" t="s">
        <v>196</v>
      </c>
      <c r="F9" s="19" t="str">
        <f>_xlfn.XLOOKUP(__xlnm._FilterDatabase_1510[[#This Row],[SAPSA Number]],'DS Point summary'!A:A,'DS Point summary'!E:E)</f>
        <v>SS</v>
      </c>
      <c r="G9" s="21">
        <f ca="1">_xlfn.XLOOKUP(__xlnm._FilterDatabase_1510[[#This Row],[SAPSA Number]],'DS Point summary'!A:A,'DS Point summary'!F:F)</f>
        <v>63</v>
      </c>
      <c r="H9" s="21" t="s">
        <v>680</v>
      </c>
      <c r="I9" s="23">
        <f t="shared" si="1"/>
        <v>0</v>
      </c>
      <c r="J9" s="24">
        <f t="shared" si="2"/>
        <v>0</v>
      </c>
      <c r="K9" s="25">
        <v>0</v>
      </c>
      <c r="L9" s="26">
        <v>0</v>
      </c>
      <c r="M9" s="25">
        <v>0</v>
      </c>
      <c r="N9" s="26">
        <v>0</v>
      </c>
      <c r="O9" s="25">
        <v>0</v>
      </c>
      <c r="P9" s="26">
        <v>0</v>
      </c>
      <c r="Q9" s="25">
        <v>0</v>
      </c>
      <c r="R9" s="26">
        <v>0</v>
      </c>
      <c r="S9" s="25">
        <v>0</v>
      </c>
      <c r="T9" s="26">
        <v>0</v>
      </c>
      <c r="U9" s="25">
        <v>0</v>
      </c>
      <c r="V9" s="26">
        <v>0</v>
      </c>
    </row>
    <row r="10" spans="1:22" ht="14.45" customHeight="1" x14ac:dyDescent="0.25">
      <c r="A10" s="19">
        <f t="shared" si="0"/>
        <v>8</v>
      </c>
      <c r="B10" s="46">
        <v>141</v>
      </c>
      <c r="C10" s="43" t="str">
        <f>_xlfn.XLOOKUP(__xlnm._FilterDatabase_1510[[#This Row],[SAPSA Number]],'DS Point summary'!A:A,'DS Point summary'!B:B)</f>
        <v>Francois Waldeck</v>
      </c>
      <c r="D10" s="43" t="str">
        <f>_xlfn.XLOOKUP(__xlnm._FilterDatabase_1510[[#This Row],[SAPSA Number]],'DS Point summary'!A:A,'DS Point summary'!C:C)</f>
        <v>Fouche</v>
      </c>
      <c r="E10" s="83" t="str">
        <f>_xlfn.XLOOKUP(__xlnm._FilterDatabase_1510[[#This Row],[SAPSA Number]],'DS Point summary'!A:A,'DS Point summary'!D:D)</f>
        <v>FW</v>
      </c>
      <c r="F10" s="19" t="str">
        <f ca="1">_xlfn.XLOOKUP(__xlnm._FilterDatabase_1510[[#This Row],[SAPSA Number]],'DS Point summary'!A:A,'DS Point summary'!E:E)</f>
        <v>S</v>
      </c>
      <c r="G10" s="21">
        <f ca="1">_xlfn.XLOOKUP(__xlnm._FilterDatabase_1510[[#This Row],[SAPSA Number]],'DS Point summary'!A:A,'DS Point summary'!F:F)</f>
        <v>52</v>
      </c>
      <c r="H10" s="21" t="s">
        <v>680</v>
      </c>
      <c r="I10" s="23">
        <f t="shared" si="1"/>
        <v>0</v>
      </c>
      <c r="J10" s="24">
        <f t="shared" si="2"/>
        <v>0</v>
      </c>
      <c r="K10" s="25">
        <v>0</v>
      </c>
      <c r="L10" s="26">
        <v>0</v>
      </c>
      <c r="M10" s="25">
        <v>0</v>
      </c>
      <c r="N10" s="26">
        <v>0</v>
      </c>
      <c r="O10" s="25">
        <v>0</v>
      </c>
      <c r="P10" s="26">
        <v>0</v>
      </c>
      <c r="Q10" s="25">
        <v>0</v>
      </c>
      <c r="R10" s="26">
        <v>0</v>
      </c>
      <c r="S10" s="25">
        <v>0</v>
      </c>
      <c r="T10" s="26">
        <v>0</v>
      </c>
      <c r="U10" s="25">
        <v>0</v>
      </c>
      <c r="V10" s="26">
        <v>0</v>
      </c>
    </row>
    <row r="11" spans="1:22" ht="14.45" customHeight="1" x14ac:dyDescent="0.25">
      <c r="A11" s="19">
        <f t="shared" si="0"/>
        <v>8</v>
      </c>
      <c r="B11" s="27">
        <v>191</v>
      </c>
      <c r="C11" s="43" t="s">
        <v>392</v>
      </c>
      <c r="D11" s="43" t="s">
        <v>393</v>
      </c>
      <c r="E11" s="49" t="s">
        <v>344</v>
      </c>
      <c r="F11" s="19" t="str">
        <f ca="1">_xlfn.XLOOKUP(__xlnm._FilterDatabase_1510[[#This Row],[SAPSA Number]],'DS Point summary'!A:A,'DS Point summary'!E:E)</f>
        <v>S</v>
      </c>
      <c r="G11" s="21">
        <f ca="1">_xlfn.XLOOKUP(__xlnm._FilterDatabase_1510[[#This Row],[SAPSA Number]],'DS Point summary'!A:A,'DS Point summary'!F:F)</f>
        <v>59</v>
      </c>
      <c r="H11" s="21" t="s">
        <v>680</v>
      </c>
      <c r="I11" s="23">
        <f t="shared" si="1"/>
        <v>0</v>
      </c>
      <c r="J11" s="24">
        <f t="shared" si="2"/>
        <v>0</v>
      </c>
      <c r="K11" s="25">
        <v>0</v>
      </c>
      <c r="L11" s="26">
        <v>0</v>
      </c>
      <c r="M11" s="25">
        <v>0</v>
      </c>
      <c r="N11" s="26">
        <v>0</v>
      </c>
      <c r="O11" s="25">
        <v>0</v>
      </c>
      <c r="P11" s="26">
        <v>0</v>
      </c>
      <c r="Q11" s="25">
        <v>0</v>
      </c>
      <c r="R11" s="26">
        <v>0</v>
      </c>
      <c r="S11" s="25">
        <v>0</v>
      </c>
      <c r="T11" s="26">
        <v>0</v>
      </c>
      <c r="U11" s="25">
        <v>0</v>
      </c>
      <c r="V11" s="26">
        <v>0</v>
      </c>
    </row>
    <row r="12" spans="1:22" ht="14.45" customHeight="1" x14ac:dyDescent="0.25">
      <c r="A12" s="19">
        <f t="shared" si="0"/>
        <v>8</v>
      </c>
      <c r="B12" s="27">
        <v>199</v>
      </c>
      <c r="C12" s="43" t="s">
        <v>570</v>
      </c>
      <c r="D12" s="43" t="s">
        <v>393</v>
      </c>
      <c r="E12" s="49" t="s">
        <v>571</v>
      </c>
      <c r="F12" s="19" t="str">
        <f>_xlfn.XLOOKUP(__xlnm._FilterDatabase_1510[[#This Row],[SAPSA Number]],'DS Point summary'!A:A,'DS Point summary'!E:E)</f>
        <v>Lady</v>
      </c>
      <c r="G12" s="21">
        <f ca="1">_xlfn.XLOOKUP(__xlnm._FilterDatabase_1510[[#This Row],[SAPSA Number]],'DS Point summary'!A:A,'DS Point summary'!F:F)</f>
        <v>58</v>
      </c>
      <c r="H12" s="21" t="s">
        <v>680</v>
      </c>
      <c r="I12" s="23">
        <f t="shared" si="1"/>
        <v>0</v>
      </c>
      <c r="J12" s="24">
        <f t="shared" si="2"/>
        <v>0</v>
      </c>
      <c r="K12" s="25">
        <v>0</v>
      </c>
      <c r="L12" s="26">
        <v>0</v>
      </c>
      <c r="M12" s="25">
        <v>0</v>
      </c>
      <c r="N12" s="26">
        <v>0</v>
      </c>
      <c r="O12" s="25">
        <v>0</v>
      </c>
      <c r="P12" s="26">
        <v>0</v>
      </c>
      <c r="Q12" s="25">
        <v>0</v>
      </c>
      <c r="R12" s="26">
        <v>0</v>
      </c>
      <c r="S12" s="25">
        <v>0</v>
      </c>
      <c r="T12" s="26">
        <v>0</v>
      </c>
      <c r="U12" s="25">
        <v>0</v>
      </c>
      <c r="V12" s="26">
        <v>0</v>
      </c>
    </row>
    <row r="13" spans="1:22" ht="14.45" customHeight="1" x14ac:dyDescent="0.25">
      <c r="A13" s="19">
        <f t="shared" si="0"/>
        <v>8</v>
      </c>
      <c r="B13" s="27">
        <v>206</v>
      </c>
      <c r="C13" s="43" t="s">
        <v>495</v>
      </c>
      <c r="D13" s="43" t="s">
        <v>496</v>
      </c>
      <c r="E13" s="49" t="s">
        <v>497</v>
      </c>
      <c r="F13" s="19" t="str">
        <f ca="1">_xlfn.XLOOKUP(__xlnm._FilterDatabase_1510[[#This Row],[SAPSA Number]],'DS Point summary'!A:A,'DS Point summary'!E:E)</f>
        <v>S</v>
      </c>
      <c r="G13" s="21">
        <f ca="1">_xlfn.XLOOKUP(__xlnm._FilterDatabase_1510[[#This Row],[SAPSA Number]],'DS Point summary'!A:A,'DS Point summary'!F:F)</f>
        <v>52</v>
      </c>
      <c r="H13" s="21" t="s">
        <v>680</v>
      </c>
      <c r="I13" s="23">
        <f t="shared" si="1"/>
        <v>0</v>
      </c>
      <c r="J13" s="24">
        <f t="shared" si="2"/>
        <v>0</v>
      </c>
      <c r="K13" s="25">
        <v>0</v>
      </c>
      <c r="L13" s="26">
        <v>0</v>
      </c>
      <c r="M13" s="25">
        <v>0</v>
      </c>
      <c r="N13" s="26">
        <v>0</v>
      </c>
      <c r="O13" s="25">
        <v>0</v>
      </c>
      <c r="P13" s="26">
        <v>0</v>
      </c>
      <c r="Q13" s="25">
        <v>0</v>
      </c>
      <c r="R13" s="26">
        <v>0</v>
      </c>
      <c r="S13" s="25">
        <v>0</v>
      </c>
      <c r="T13" s="26">
        <v>0</v>
      </c>
      <c r="U13" s="25">
        <v>0</v>
      </c>
      <c r="V13" s="26">
        <v>0</v>
      </c>
    </row>
    <row r="14" spans="1:22" ht="14.45" customHeight="1" x14ac:dyDescent="0.25">
      <c r="A14" s="19">
        <f t="shared" si="0"/>
        <v>8</v>
      </c>
      <c r="B14" s="46">
        <v>242</v>
      </c>
      <c r="C14" s="43" t="str">
        <f>_xlfn.XLOOKUP(__xlnm._FilterDatabase_1510[[#This Row],[SAPSA Number]],'DS Point summary'!A:A,'DS Point summary'!B:B)</f>
        <v>Pradesh</v>
      </c>
      <c r="D14" s="43" t="str">
        <f>_xlfn.XLOOKUP(__xlnm._FilterDatabase_1510[[#This Row],[SAPSA Number]],'DS Point summary'!A:A,'DS Point summary'!C:C)</f>
        <v>Pillay</v>
      </c>
      <c r="E14" s="22" t="str">
        <f>_xlfn.XLOOKUP(__xlnm._FilterDatabase_1510[[#This Row],[SAPSA Number]],'DS Point summary'!A:A,'DS Point summary'!D:D)</f>
        <v>P</v>
      </c>
      <c r="F14" s="19" t="str">
        <f ca="1">_xlfn.XLOOKUP(__xlnm._FilterDatabase_1510[[#This Row],[SAPSA Number]],'DS Point summary'!A:A,'DS Point summary'!E:E)</f>
        <v xml:space="preserve"> </v>
      </c>
      <c r="G14" s="21">
        <f ca="1">_xlfn.XLOOKUP(__xlnm._FilterDatabase_1510[[#This Row],[SAPSA Number]],'DS Point summary'!A:A,'DS Point summary'!F:F)</f>
        <v>47</v>
      </c>
      <c r="H14" s="21" t="s">
        <v>680</v>
      </c>
      <c r="I14" s="23">
        <f t="shared" si="1"/>
        <v>0</v>
      </c>
      <c r="J14" s="24">
        <f t="shared" si="2"/>
        <v>0</v>
      </c>
      <c r="K14" s="25">
        <v>0</v>
      </c>
      <c r="L14" s="26">
        <v>0</v>
      </c>
      <c r="M14" s="25">
        <v>0</v>
      </c>
      <c r="N14" s="26">
        <v>0</v>
      </c>
      <c r="O14" s="25">
        <v>0</v>
      </c>
      <c r="P14" s="26">
        <v>0</v>
      </c>
      <c r="Q14" s="25">
        <v>0</v>
      </c>
      <c r="R14" s="26">
        <v>0</v>
      </c>
      <c r="S14" s="25">
        <v>0</v>
      </c>
      <c r="T14" s="26">
        <v>0</v>
      </c>
      <c r="U14" s="25">
        <v>0</v>
      </c>
      <c r="V14" s="26">
        <v>0</v>
      </c>
    </row>
    <row r="15" spans="1:22" ht="14.45" customHeight="1" x14ac:dyDescent="0.25">
      <c r="A15" s="19">
        <f t="shared" si="0"/>
        <v>8</v>
      </c>
      <c r="B15" s="27">
        <v>250</v>
      </c>
      <c r="C15" s="43" t="s">
        <v>19</v>
      </c>
      <c r="D15" s="43" t="s">
        <v>20</v>
      </c>
      <c r="E15" s="49" t="s">
        <v>21</v>
      </c>
      <c r="F15" s="19" t="str">
        <f ca="1">_xlfn.XLOOKUP(__xlnm._FilterDatabase_1510[[#This Row],[SAPSA Number]],'DS Point summary'!A:A,'DS Point summary'!E:E)</f>
        <v>SS</v>
      </c>
      <c r="G15" s="21">
        <f ca="1">_xlfn.XLOOKUP(__xlnm._FilterDatabase_1510[[#This Row],[SAPSA Number]],'DS Point summary'!A:A,'DS Point summary'!F:F)</f>
        <v>63</v>
      </c>
      <c r="H15" s="21" t="s">
        <v>680</v>
      </c>
      <c r="I15" s="23">
        <f t="shared" si="1"/>
        <v>0</v>
      </c>
      <c r="J15" s="24">
        <f t="shared" si="2"/>
        <v>0</v>
      </c>
      <c r="K15" s="25">
        <v>0</v>
      </c>
      <c r="L15" s="26">
        <v>0</v>
      </c>
      <c r="M15" s="25">
        <v>0</v>
      </c>
      <c r="N15" s="26">
        <v>0</v>
      </c>
      <c r="O15" s="25">
        <v>0</v>
      </c>
      <c r="P15" s="26">
        <v>0</v>
      </c>
      <c r="Q15" s="25">
        <v>0</v>
      </c>
      <c r="R15" s="26">
        <v>0</v>
      </c>
      <c r="S15" s="25">
        <v>0</v>
      </c>
      <c r="T15" s="26">
        <v>0</v>
      </c>
      <c r="U15" s="25">
        <v>0</v>
      </c>
      <c r="V15" s="26">
        <v>0</v>
      </c>
    </row>
    <row r="16" spans="1:22" ht="14.45" customHeight="1" x14ac:dyDescent="0.25">
      <c r="A16" s="19">
        <f t="shared" si="0"/>
        <v>8</v>
      </c>
      <c r="B16" s="27">
        <v>255</v>
      </c>
      <c r="C16" s="43" t="s">
        <v>581</v>
      </c>
      <c r="D16" s="43" t="s">
        <v>425</v>
      </c>
      <c r="E16" s="49" t="s">
        <v>582</v>
      </c>
      <c r="F16" s="19" t="str">
        <f ca="1">_xlfn.XLOOKUP(__xlnm._FilterDatabase_1510[[#This Row],[SAPSA Number]],'DS Point summary'!A:A,'DS Point summary'!E:E)</f>
        <v xml:space="preserve"> </v>
      </c>
      <c r="G16" s="21">
        <f ca="1">_xlfn.XLOOKUP(__xlnm._FilterDatabase_1510[[#This Row],[SAPSA Number]],'DS Point summary'!A:A,'DS Point summary'!F:F)</f>
        <v>43</v>
      </c>
      <c r="H16" s="21" t="s">
        <v>680</v>
      </c>
      <c r="I16" s="23">
        <f t="shared" si="1"/>
        <v>0</v>
      </c>
      <c r="J16" s="24">
        <f t="shared" si="2"/>
        <v>0</v>
      </c>
      <c r="K16" s="25">
        <v>0</v>
      </c>
      <c r="L16" s="26">
        <v>0</v>
      </c>
      <c r="M16" s="25">
        <v>0</v>
      </c>
      <c r="N16" s="26">
        <v>0</v>
      </c>
      <c r="O16" s="25">
        <v>0</v>
      </c>
      <c r="P16" s="26">
        <v>0</v>
      </c>
      <c r="Q16" s="25">
        <v>0</v>
      </c>
      <c r="R16" s="26">
        <v>0</v>
      </c>
      <c r="S16" s="25">
        <v>0</v>
      </c>
      <c r="T16" s="26">
        <v>0</v>
      </c>
      <c r="U16" s="25">
        <v>0</v>
      </c>
      <c r="V16" s="26">
        <v>0</v>
      </c>
    </row>
    <row r="17" spans="1:22" ht="14.45" customHeight="1" x14ac:dyDescent="0.25">
      <c r="A17" s="19">
        <f t="shared" si="0"/>
        <v>8</v>
      </c>
      <c r="B17" s="27">
        <v>259</v>
      </c>
      <c r="C17" s="43" t="s">
        <v>405</v>
      </c>
      <c r="D17" s="43" t="s">
        <v>406</v>
      </c>
      <c r="E17" s="49" t="s">
        <v>407</v>
      </c>
      <c r="F17" s="19" t="str">
        <f>_xlfn.XLOOKUP(__xlnm._FilterDatabase_1510[[#This Row],[SAPSA Number]],'DS Point summary'!A:A,'DS Point summary'!E:E)</f>
        <v>Lady</v>
      </c>
      <c r="G17" s="21">
        <f ca="1">_xlfn.XLOOKUP(__xlnm._FilterDatabase_1510[[#This Row],[SAPSA Number]],'DS Point summary'!A:A,'DS Point summary'!F:F)</f>
        <v>36</v>
      </c>
      <c r="H17" s="21" t="s">
        <v>680</v>
      </c>
      <c r="I17" s="23">
        <f t="shared" si="1"/>
        <v>0</v>
      </c>
      <c r="J17" s="24">
        <f t="shared" si="2"/>
        <v>0</v>
      </c>
      <c r="K17" s="25">
        <v>0</v>
      </c>
      <c r="L17" s="26">
        <v>0</v>
      </c>
      <c r="M17" s="25">
        <v>0</v>
      </c>
      <c r="N17" s="26">
        <v>0</v>
      </c>
      <c r="O17" s="25">
        <v>0</v>
      </c>
      <c r="P17" s="26">
        <v>0</v>
      </c>
      <c r="Q17" s="25">
        <v>0</v>
      </c>
      <c r="R17" s="26">
        <v>0</v>
      </c>
      <c r="S17" s="25">
        <v>0</v>
      </c>
      <c r="T17" s="26">
        <v>0</v>
      </c>
      <c r="U17" s="25">
        <v>0</v>
      </c>
      <c r="V17" s="26">
        <v>0</v>
      </c>
    </row>
    <row r="18" spans="1:22" ht="14.45" customHeight="1" x14ac:dyDescent="0.25">
      <c r="A18" s="19">
        <f t="shared" si="0"/>
        <v>8</v>
      </c>
      <c r="B18" s="46">
        <v>269</v>
      </c>
      <c r="C18" s="43" t="str">
        <f>_xlfn.XLOOKUP(__xlnm._FilterDatabase_1510[[#This Row],[SAPSA Number]],'DS Point summary'!A:A,'DS Point summary'!B:B)</f>
        <v>Ruark</v>
      </c>
      <c r="D18" s="43" t="str">
        <f>_xlfn.XLOOKUP(__xlnm._FilterDatabase_1510[[#This Row],[SAPSA Number]],'DS Point summary'!A:A,'DS Point summary'!C:C)</f>
        <v>Swanepoel</v>
      </c>
      <c r="E18" s="22" t="str">
        <f>_xlfn.XLOOKUP(__xlnm._FilterDatabase_1510[[#This Row],[SAPSA Number]],'DS Point summary'!A:A,'DS Point summary'!D:D)</f>
        <v>R</v>
      </c>
      <c r="F18" s="19" t="str">
        <f ca="1">_xlfn.XLOOKUP(__xlnm._FilterDatabase_1510[[#This Row],[SAPSA Number]],'DS Point summary'!A:A,'DS Point summary'!E:E)</f>
        <v xml:space="preserve"> </v>
      </c>
      <c r="G18" s="21">
        <f ca="1">_xlfn.XLOOKUP(__xlnm._FilterDatabase_1510[[#This Row],[SAPSA Number]],'DS Point summary'!A:A,'DS Point summary'!F:F)</f>
        <v>39</v>
      </c>
      <c r="H18" s="21" t="s">
        <v>680</v>
      </c>
      <c r="I18" s="23">
        <f t="shared" si="1"/>
        <v>0</v>
      </c>
      <c r="J18" s="24">
        <f t="shared" si="2"/>
        <v>0</v>
      </c>
      <c r="K18" s="25">
        <v>0</v>
      </c>
      <c r="L18" s="26">
        <v>0</v>
      </c>
      <c r="M18" s="25">
        <v>0</v>
      </c>
      <c r="N18" s="26">
        <v>0</v>
      </c>
      <c r="O18" s="25">
        <v>0</v>
      </c>
      <c r="P18" s="26">
        <v>0</v>
      </c>
      <c r="Q18" s="25">
        <v>0</v>
      </c>
      <c r="R18" s="26">
        <v>0</v>
      </c>
      <c r="S18" s="25">
        <v>0</v>
      </c>
      <c r="T18" s="26">
        <v>0</v>
      </c>
      <c r="U18" s="25">
        <v>0</v>
      </c>
      <c r="V18" s="26">
        <v>0</v>
      </c>
    </row>
    <row r="19" spans="1:22" ht="14.45" customHeight="1" x14ac:dyDescent="0.25">
      <c r="A19" s="19">
        <f t="shared" si="0"/>
        <v>8</v>
      </c>
      <c r="B19" s="27">
        <v>392</v>
      </c>
      <c r="C19" s="43" t="s">
        <v>614</v>
      </c>
      <c r="D19" s="43" t="s">
        <v>615</v>
      </c>
      <c r="E19" s="49" t="s">
        <v>616</v>
      </c>
      <c r="F19" s="19" t="str">
        <f>_xlfn.XLOOKUP(__xlnm._FilterDatabase_1510[[#This Row],[SAPSA Number]],'DS Point summary'!A:A,'DS Point summary'!E:E)</f>
        <v>Lady</v>
      </c>
      <c r="G19" s="21">
        <f ca="1">_xlfn.XLOOKUP(__xlnm._FilterDatabase_1510[[#This Row],[SAPSA Number]],'DS Point summary'!A:A,'DS Point summary'!F:F)</f>
        <v>29</v>
      </c>
      <c r="H19" s="21" t="s">
        <v>680</v>
      </c>
      <c r="I19" s="23">
        <f t="shared" si="1"/>
        <v>0</v>
      </c>
      <c r="J19" s="24">
        <f t="shared" si="2"/>
        <v>0</v>
      </c>
      <c r="K19" s="25">
        <v>0</v>
      </c>
      <c r="L19" s="26">
        <v>0</v>
      </c>
      <c r="M19" s="25">
        <v>0</v>
      </c>
      <c r="N19" s="26">
        <v>0</v>
      </c>
      <c r="O19" s="25">
        <v>0</v>
      </c>
      <c r="P19" s="26">
        <v>0</v>
      </c>
      <c r="Q19" s="25">
        <v>0</v>
      </c>
      <c r="R19" s="26">
        <v>0</v>
      </c>
      <c r="S19" s="25">
        <v>0</v>
      </c>
      <c r="T19" s="26">
        <v>0</v>
      </c>
      <c r="U19" s="25">
        <v>0</v>
      </c>
      <c r="V19" s="26">
        <v>0</v>
      </c>
    </row>
    <row r="20" spans="1:22" ht="14.45" customHeight="1" x14ac:dyDescent="0.25">
      <c r="A20" s="19">
        <f t="shared" si="0"/>
        <v>8</v>
      </c>
      <c r="B20" s="27">
        <v>393</v>
      </c>
      <c r="C20" s="43" t="s">
        <v>514</v>
      </c>
      <c r="D20" s="43" t="s">
        <v>241</v>
      </c>
      <c r="E20" s="49" t="s">
        <v>515</v>
      </c>
      <c r="F20" s="19" t="str">
        <f>_xlfn.XLOOKUP(__xlnm._FilterDatabase_1510[[#This Row],[SAPSA Number]],'DS Point summary'!A:A,'DS Point summary'!E:E)</f>
        <v>Lady</v>
      </c>
      <c r="G20" s="21">
        <f ca="1">_xlfn.XLOOKUP(__xlnm._FilterDatabase_1510[[#This Row],[SAPSA Number]],'DS Point summary'!A:A,'DS Point summary'!F:F)</f>
        <v>57</v>
      </c>
      <c r="H20" s="21" t="s">
        <v>680</v>
      </c>
      <c r="I20" s="23">
        <f t="shared" si="1"/>
        <v>0</v>
      </c>
      <c r="J20" s="24">
        <f t="shared" si="2"/>
        <v>0</v>
      </c>
      <c r="K20" s="25">
        <v>0</v>
      </c>
      <c r="L20" s="26">
        <v>0</v>
      </c>
      <c r="M20" s="25">
        <v>0</v>
      </c>
      <c r="N20" s="26">
        <v>0</v>
      </c>
      <c r="O20" s="25">
        <v>0</v>
      </c>
      <c r="P20" s="26">
        <v>0</v>
      </c>
      <c r="Q20" s="25">
        <v>0</v>
      </c>
      <c r="R20" s="26">
        <v>0</v>
      </c>
      <c r="S20" s="25">
        <v>0</v>
      </c>
      <c r="T20" s="26">
        <v>0</v>
      </c>
      <c r="U20" s="25">
        <v>0</v>
      </c>
      <c r="V20" s="26">
        <v>0</v>
      </c>
    </row>
    <row r="21" spans="1:22" ht="14.45" customHeight="1" x14ac:dyDescent="0.25">
      <c r="A21" s="19">
        <f t="shared" si="0"/>
        <v>8</v>
      </c>
      <c r="B21" s="98">
        <v>400</v>
      </c>
      <c r="C21" s="43" t="str">
        <f>_xlfn.XLOOKUP(__xlnm._FilterDatabase_1510[[#This Row],[SAPSA Number]],'DS Point summary'!A:A,'DS Point summary'!B:B)</f>
        <v>Sean Michael</v>
      </c>
      <c r="D21" s="43" t="str">
        <f>_xlfn.XLOOKUP(__xlnm._FilterDatabase_1510[[#This Row],[SAPSA Number]],'DS Point summary'!A:A,'DS Point summary'!C:C)</f>
        <v>O'Donovan</v>
      </c>
      <c r="E21" s="22" t="str">
        <f>_xlfn.XLOOKUP(__xlnm._FilterDatabase_1510[[#This Row],[SAPSA Number]],'DS Point summary'!A:A,'DS Point summary'!D:D)</f>
        <v>SM</v>
      </c>
      <c r="F21" s="19" t="str">
        <f ca="1">_xlfn.XLOOKUP(__xlnm._FilterDatabase_1510[[#This Row],[SAPSA Number]],'DS Point summary'!A:A,'DS Point summary'!E:E)</f>
        <v>S</v>
      </c>
      <c r="G21" s="21">
        <f ca="1">_xlfn.XLOOKUP(__xlnm._FilterDatabase_1510[[#This Row],[SAPSA Number]],'DS Point summary'!A:A,'DS Point summary'!F:F)</f>
        <v>57</v>
      </c>
      <c r="H21" s="21" t="s">
        <v>680</v>
      </c>
      <c r="I21" s="23">
        <f t="shared" si="1"/>
        <v>0</v>
      </c>
      <c r="J21" s="24">
        <f t="shared" si="2"/>
        <v>0</v>
      </c>
      <c r="K21" s="25">
        <v>0</v>
      </c>
      <c r="L21" s="26">
        <v>0</v>
      </c>
      <c r="M21" s="25">
        <v>0</v>
      </c>
      <c r="N21" s="26">
        <v>0</v>
      </c>
      <c r="O21" s="25">
        <v>0</v>
      </c>
      <c r="P21" s="26">
        <v>0</v>
      </c>
      <c r="Q21" s="25">
        <v>0</v>
      </c>
      <c r="R21" s="26">
        <v>0</v>
      </c>
      <c r="S21" s="25">
        <v>0</v>
      </c>
      <c r="T21" s="26">
        <v>0</v>
      </c>
      <c r="U21" s="25">
        <v>0</v>
      </c>
      <c r="V21" s="26">
        <v>0</v>
      </c>
    </row>
    <row r="22" spans="1:22" ht="14.45" customHeight="1" x14ac:dyDescent="0.25">
      <c r="A22" s="19">
        <f t="shared" si="0"/>
        <v>8</v>
      </c>
      <c r="B22" s="27">
        <v>401</v>
      </c>
      <c r="C22" s="43" t="s">
        <v>541</v>
      </c>
      <c r="D22" s="43" t="s">
        <v>542</v>
      </c>
      <c r="E22" s="49" t="s">
        <v>543</v>
      </c>
      <c r="F22" s="19" t="str">
        <f>_xlfn.XLOOKUP(__xlnm._FilterDatabase_1510[[#This Row],[SAPSA Number]],'DS Point summary'!A:A,'DS Point summary'!E:E)</f>
        <v>Lady</v>
      </c>
      <c r="G22" s="21">
        <f ca="1">_xlfn.XLOOKUP(__xlnm._FilterDatabase_1510[[#This Row],[SAPSA Number]],'DS Point summary'!A:A,'DS Point summary'!F:F)</f>
        <v>67</v>
      </c>
      <c r="H22" s="21" t="s">
        <v>680</v>
      </c>
      <c r="I22" s="23">
        <f t="shared" si="1"/>
        <v>0</v>
      </c>
      <c r="J22" s="24">
        <f t="shared" si="2"/>
        <v>0</v>
      </c>
      <c r="K22" s="25">
        <v>0</v>
      </c>
      <c r="L22" s="26">
        <v>0</v>
      </c>
      <c r="M22" s="25">
        <v>0</v>
      </c>
      <c r="N22" s="26">
        <v>0</v>
      </c>
      <c r="O22" s="25">
        <v>0</v>
      </c>
      <c r="P22" s="26">
        <v>0</v>
      </c>
      <c r="Q22" s="25">
        <v>0</v>
      </c>
      <c r="R22" s="26">
        <v>0</v>
      </c>
      <c r="S22" s="25">
        <v>0</v>
      </c>
      <c r="T22" s="26">
        <v>0</v>
      </c>
      <c r="U22" s="25">
        <v>0</v>
      </c>
      <c r="V22" s="26">
        <v>0</v>
      </c>
    </row>
    <row r="23" spans="1:22" ht="14.45" customHeight="1" x14ac:dyDescent="0.25">
      <c r="A23" s="19">
        <f t="shared" si="0"/>
        <v>8</v>
      </c>
      <c r="B23" s="27">
        <v>402</v>
      </c>
      <c r="C23" s="44" t="s">
        <v>254</v>
      </c>
      <c r="D23" s="44" t="s">
        <v>255</v>
      </c>
      <c r="E23" s="50" t="s">
        <v>256</v>
      </c>
      <c r="F23" s="19" t="str">
        <f ca="1">_xlfn.XLOOKUP(__xlnm._FilterDatabase_1510[[#This Row],[SAPSA Number]],'DS Point summary'!A:A,'DS Point summary'!E:E)</f>
        <v>S</v>
      </c>
      <c r="G23" s="21">
        <f ca="1">_xlfn.XLOOKUP(__xlnm._FilterDatabase_1510[[#This Row],[SAPSA Number]],'DS Point summary'!A:A,'DS Point summary'!F:F)</f>
        <v>54</v>
      </c>
      <c r="H23" s="21" t="s">
        <v>680</v>
      </c>
      <c r="I23" s="23">
        <f t="shared" si="1"/>
        <v>0</v>
      </c>
      <c r="J23" s="24">
        <f t="shared" si="2"/>
        <v>0</v>
      </c>
      <c r="K23" s="25">
        <v>0</v>
      </c>
      <c r="L23" s="26">
        <v>0</v>
      </c>
      <c r="M23" s="25">
        <v>0</v>
      </c>
      <c r="N23" s="26">
        <v>0</v>
      </c>
      <c r="O23" s="25">
        <v>0</v>
      </c>
      <c r="P23" s="26">
        <v>0</v>
      </c>
      <c r="Q23" s="25">
        <v>0</v>
      </c>
      <c r="R23" s="26">
        <v>0</v>
      </c>
      <c r="S23" s="25">
        <v>0</v>
      </c>
      <c r="T23" s="26">
        <v>0</v>
      </c>
      <c r="U23" s="25">
        <v>0</v>
      </c>
      <c r="V23" s="26">
        <v>0</v>
      </c>
    </row>
    <row r="24" spans="1:22" ht="14.45" customHeight="1" x14ac:dyDescent="0.25">
      <c r="A24" s="19">
        <f t="shared" si="0"/>
        <v>8</v>
      </c>
      <c r="B24" s="27">
        <v>404</v>
      </c>
      <c r="C24" s="43" t="s">
        <v>293</v>
      </c>
      <c r="D24" s="43" t="s">
        <v>294</v>
      </c>
      <c r="E24" s="49" t="s">
        <v>295</v>
      </c>
      <c r="F24" s="19" t="str">
        <f ca="1">_xlfn.XLOOKUP(__xlnm._FilterDatabase_1510[[#This Row],[SAPSA Number]],'DS Point summary'!A:A,'DS Point summary'!E:E)</f>
        <v>SS</v>
      </c>
      <c r="G24" s="21">
        <f ca="1">_xlfn.XLOOKUP(__xlnm._FilterDatabase_1510[[#This Row],[SAPSA Number]],'DS Point summary'!A:A,'DS Point summary'!F:F)</f>
        <v>66</v>
      </c>
      <c r="H24" s="21" t="s">
        <v>680</v>
      </c>
      <c r="I24" s="23">
        <f t="shared" si="1"/>
        <v>0</v>
      </c>
      <c r="J24" s="24">
        <f t="shared" si="2"/>
        <v>0</v>
      </c>
      <c r="K24" s="25">
        <v>0</v>
      </c>
      <c r="L24" s="26">
        <v>0</v>
      </c>
      <c r="M24" s="25">
        <v>0</v>
      </c>
      <c r="N24" s="26">
        <v>0</v>
      </c>
      <c r="O24" s="25">
        <v>0</v>
      </c>
      <c r="P24" s="26">
        <v>0</v>
      </c>
      <c r="Q24" s="25">
        <v>0</v>
      </c>
      <c r="R24" s="26">
        <v>0</v>
      </c>
      <c r="S24" s="25">
        <v>0</v>
      </c>
      <c r="T24" s="26">
        <v>0</v>
      </c>
      <c r="U24" s="25">
        <v>0</v>
      </c>
      <c r="V24" s="26">
        <v>0</v>
      </c>
    </row>
    <row r="25" spans="1:22" ht="14.45" customHeight="1" x14ac:dyDescent="0.25">
      <c r="A25" s="19">
        <f t="shared" si="0"/>
        <v>8</v>
      </c>
      <c r="B25" s="27">
        <v>459</v>
      </c>
      <c r="C25" s="43" t="s">
        <v>502</v>
      </c>
      <c r="D25" s="43" t="s">
        <v>355</v>
      </c>
      <c r="E25" s="49" t="s">
        <v>503</v>
      </c>
      <c r="F25" s="19" t="str">
        <f ca="1">_xlfn.XLOOKUP(__xlnm._FilterDatabase_1510[[#This Row],[SAPSA Number]],'DS Point summary'!A:A,'DS Point summary'!E:E)</f>
        <v xml:space="preserve"> </v>
      </c>
      <c r="G25" s="21">
        <f ca="1">_xlfn.XLOOKUP(__xlnm._FilterDatabase_1510[[#This Row],[SAPSA Number]],'DS Point summary'!A:A,'DS Point summary'!F:F)</f>
        <v>40</v>
      </c>
      <c r="H25" s="21" t="s">
        <v>680</v>
      </c>
      <c r="I25" s="23">
        <f t="shared" si="1"/>
        <v>0</v>
      </c>
      <c r="J25" s="24">
        <f t="shared" si="2"/>
        <v>0</v>
      </c>
      <c r="K25" s="25">
        <v>0</v>
      </c>
      <c r="L25" s="26">
        <v>0</v>
      </c>
      <c r="M25" s="25">
        <v>0</v>
      </c>
      <c r="N25" s="26">
        <v>0</v>
      </c>
      <c r="O25" s="25">
        <v>0</v>
      </c>
      <c r="P25" s="26">
        <v>0</v>
      </c>
      <c r="Q25" s="25">
        <v>0</v>
      </c>
      <c r="R25" s="26">
        <v>0</v>
      </c>
      <c r="S25" s="25">
        <v>0</v>
      </c>
      <c r="T25" s="26">
        <v>0</v>
      </c>
      <c r="U25" s="25">
        <v>0</v>
      </c>
      <c r="V25" s="26">
        <v>0</v>
      </c>
    </row>
    <row r="26" spans="1:22" ht="14.45" customHeight="1" x14ac:dyDescent="0.25">
      <c r="A26" s="19">
        <f t="shared" si="0"/>
        <v>8</v>
      </c>
      <c r="B26" s="27">
        <v>475</v>
      </c>
      <c r="C26" s="43" t="s">
        <v>608</v>
      </c>
      <c r="D26" s="43" t="s">
        <v>609</v>
      </c>
      <c r="E26" s="49" t="s">
        <v>603</v>
      </c>
      <c r="F26" s="19" t="str">
        <f ca="1">_xlfn.XLOOKUP(__xlnm._FilterDatabase_1510[[#This Row],[SAPSA Number]],'DS Point summary'!A:A,'DS Point summary'!E:E)</f>
        <v xml:space="preserve"> </v>
      </c>
      <c r="G26" s="21">
        <f ca="1">_xlfn.XLOOKUP(__xlnm._FilterDatabase_1510[[#This Row],[SAPSA Number]],'DS Point summary'!A:A,'DS Point summary'!F:F)</f>
        <v>49</v>
      </c>
      <c r="H26" s="21" t="s">
        <v>680</v>
      </c>
      <c r="I26" s="23">
        <f t="shared" si="1"/>
        <v>0</v>
      </c>
      <c r="J26" s="24">
        <f t="shared" si="2"/>
        <v>0</v>
      </c>
      <c r="K26" s="25">
        <v>0</v>
      </c>
      <c r="L26" s="26">
        <v>0</v>
      </c>
      <c r="M26" s="25">
        <v>0</v>
      </c>
      <c r="N26" s="26">
        <v>0</v>
      </c>
      <c r="O26" s="25">
        <v>0</v>
      </c>
      <c r="P26" s="26">
        <v>0</v>
      </c>
      <c r="Q26" s="25">
        <v>0</v>
      </c>
      <c r="R26" s="26">
        <v>0</v>
      </c>
      <c r="S26" s="25">
        <v>0</v>
      </c>
      <c r="T26" s="26">
        <v>0</v>
      </c>
      <c r="U26" s="25">
        <v>0</v>
      </c>
      <c r="V26" s="26">
        <v>0</v>
      </c>
    </row>
    <row r="27" spans="1:22" ht="14.45" customHeight="1" x14ac:dyDescent="0.25">
      <c r="A27" s="19">
        <f t="shared" si="0"/>
        <v>8</v>
      </c>
      <c r="B27" s="27">
        <v>572</v>
      </c>
      <c r="C27" s="43" t="s">
        <v>176</v>
      </c>
      <c r="D27" s="43" t="s">
        <v>177</v>
      </c>
      <c r="E27" s="49" t="s">
        <v>176</v>
      </c>
      <c r="F27" s="19" t="str">
        <f ca="1">_xlfn.XLOOKUP(__xlnm._FilterDatabase_1510[[#This Row],[SAPSA Number]],'DS Point summary'!A:A,'DS Point summary'!E:E)</f>
        <v>S</v>
      </c>
      <c r="G27" s="21">
        <f ca="1">_xlfn.XLOOKUP(__xlnm._FilterDatabase_1510[[#This Row],[SAPSA Number]],'DS Point summary'!A:A,'DS Point summary'!F:F)</f>
        <v>57</v>
      </c>
      <c r="H27" s="21" t="s">
        <v>680</v>
      </c>
      <c r="I27" s="23">
        <f t="shared" si="1"/>
        <v>0</v>
      </c>
      <c r="J27" s="24">
        <f t="shared" si="2"/>
        <v>0</v>
      </c>
      <c r="K27" s="25">
        <v>0</v>
      </c>
      <c r="L27" s="26">
        <v>0</v>
      </c>
      <c r="M27" s="25">
        <v>0</v>
      </c>
      <c r="N27" s="26">
        <v>0</v>
      </c>
      <c r="O27" s="25">
        <v>0</v>
      </c>
      <c r="P27" s="26">
        <v>0</v>
      </c>
      <c r="Q27" s="25">
        <v>0</v>
      </c>
      <c r="R27" s="26">
        <v>0</v>
      </c>
      <c r="S27" s="25">
        <v>0</v>
      </c>
      <c r="T27" s="26">
        <v>0</v>
      </c>
      <c r="U27" s="25">
        <v>0</v>
      </c>
      <c r="V27" s="26">
        <v>0</v>
      </c>
    </row>
    <row r="28" spans="1:22" ht="14.45" customHeight="1" x14ac:dyDescent="0.25">
      <c r="A28" s="19">
        <f t="shared" si="0"/>
        <v>8</v>
      </c>
      <c r="B28" s="27">
        <v>591</v>
      </c>
      <c r="C28" s="43" t="s">
        <v>194</v>
      </c>
      <c r="D28" s="43" t="s">
        <v>195</v>
      </c>
      <c r="E28" s="49" t="s">
        <v>196</v>
      </c>
      <c r="F28" s="19" t="str">
        <f ca="1">_xlfn.XLOOKUP(__xlnm._FilterDatabase_1510[[#This Row],[SAPSA Number]],'DS Point summary'!A:A,'DS Point summary'!E:E)</f>
        <v>SS</v>
      </c>
      <c r="G28" s="21">
        <f ca="1">_xlfn.XLOOKUP(__xlnm._FilterDatabase_1510[[#This Row],[SAPSA Number]],'DS Point summary'!A:A,'DS Point summary'!F:F)</f>
        <v>72</v>
      </c>
      <c r="H28" s="21" t="s">
        <v>680</v>
      </c>
      <c r="I28" s="23">
        <f t="shared" si="1"/>
        <v>0</v>
      </c>
      <c r="J28" s="24">
        <f t="shared" si="2"/>
        <v>0</v>
      </c>
      <c r="K28" s="25">
        <v>0</v>
      </c>
      <c r="L28" s="26">
        <v>0</v>
      </c>
      <c r="M28" s="25">
        <v>0</v>
      </c>
      <c r="N28" s="26">
        <v>0</v>
      </c>
      <c r="O28" s="25">
        <v>0</v>
      </c>
      <c r="P28" s="26">
        <v>0</v>
      </c>
      <c r="Q28" s="25">
        <v>0</v>
      </c>
      <c r="R28" s="26">
        <v>0</v>
      </c>
      <c r="S28" s="25">
        <v>0</v>
      </c>
      <c r="T28" s="26">
        <v>0</v>
      </c>
      <c r="U28" s="25">
        <v>0</v>
      </c>
      <c r="V28" s="26">
        <v>0</v>
      </c>
    </row>
    <row r="29" spans="1:22" ht="14.45" customHeight="1" x14ac:dyDescent="0.25">
      <c r="A29" s="19">
        <f t="shared" si="0"/>
        <v>8</v>
      </c>
      <c r="B29" s="27">
        <v>645</v>
      </c>
      <c r="C29" s="43" t="s">
        <v>432</v>
      </c>
      <c r="D29" s="43" t="s">
        <v>433</v>
      </c>
      <c r="E29" s="49" t="s">
        <v>434</v>
      </c>
      <c r="F29" s="19" t="str">
        <f ca="1">_xlfn.XLOOKUP(__xlnm._FilterDatabase_1510[[#This Row],[SAPSA Number]],'DS Point summary'!A:A,'DS Point summary'!E:E)</f>
        <v xml:space="preserve"> </v>
      </c>
      <c r="G29" s="21">
        <f ca="1">_xlfn.XLOOKUP(__xlnm._FilterDatabase_1510[[#This Row],[SAPSA Number]],'DS Point summary'!A:A,'DS Point summary'!F:F)</f>
        <v>27</v>
      </c>
      <c r="H29" s="21" t="s">
        <v>680</v>
      </c>
      <c r="I29" s="23">
        <f t="shared" si="1"/>
        <v>0</v>
      </c>
      <c r="J29" s="24">
        <f t="shared" si="2"/>
        <v>0</v>
      </c>
      <c r="K29" s="25">
        <v>0</v>
      </c>
      <c r="L29" s="26">
        <v>0</v>
      </c>
      <c r="M29" s="25">
        <v>0</v>
      </c>
      <c r="N29" s="26">
        <v>0</v>
      </c>
      <c r="O29" s="25">
        <v>0</v>
      </c>
      <c r="P29" s="26">
        <v>0</v>
      </c>
      <c r="Q29" s="25">
        <v>0</v>
      </c>
      <c r="R29" s="26">
        <v>0</v>
      </c>
      <c r="S29" s="25">
        <v>0</v>
      </c>
      <c r="T29" s="26">
        <v>0</v>
      </c>
      <c r="U29" s="25">
        <v>0</v>
      </c>
      <c r="V29" s="26">
        <v>0</v>
      </c>
    </row>
    <row r="30" spans="1:22" ht="14.45" customHeight="1" x14ac:dyDescent="0.25">
      <c r="A30" s="19">
        <f t="shared" si="0"/>
        <v>8</v>
      </c>
      <c r="B30" s="27">
        <v>681</v>
      </c>
      <c r="C30" s="43" t="s">
        <v>320</v>
      </c>
      <c r="D30" s="43" t="s">
        <v>321</v>
      </c>
      <c r="E30" s="49" t="s">
        <v>322</v>
      </c>
      <c r="F30" s="19" t="str">
        <f ca="1">_xlfn.XLOOKUP(__xlnm._FilterDatabase_1510[[#This Row],[SAPSA Number]],'DS Point summary'!A:A,'DS Point summary'!E:E)</f>
        <v>SS</v>
      </c>
      <c r="G30" s="21">
        <f ca="1">_xlfn.XLOOKUP(__xlnm._FilterDatabase_1510[[#This Row],[SAPSA Number]],'DS Point summary'!A:A,'DS Point summary'!F:F)</f>
        <v>70</v>
      </c>
      <c r="H30" s="21" t="s">
        <v>680</v>
      </c>
      <c r="I30" s="23">
        <f t="shared" si="1"/>
        <v>0</v>
      </c>
      <c r="J30" s="24">
        <f t="shared" si="2"/>
        <v>0</v>
      </c>
      <c r="K30" s="25">
        <v>0</v>
      </c>
      <c r="L30" s="26">
        <v>0</v>
      </c>
      <c r="M30" s="25">
        <v>0</v>
      </c>
      <c r="N30" s="26">
        <v>0</v>
      </c>
      <c r="O30" s="25">
        <v>0</v>
      </c>
      <c r="P30" s="26">
        <v>0</v>
      </c>
      <c r="Q30" s="25">
        <v>0</v>
      </c>
      <c r="R30" s="26">
        <v>0</v>
      </c>
      <c r="S30" s="25">
        <v>0</v>
      </c>
      <c r="T30" s="26">
        <v>0</v>
      </c>
      <c r="U30" s="25">
        <v>0</v>
      </c>
      <c r="V30" s="26">
        <v>0</v>
      </c>
    </row>
    <row r="31" spans="1:22" ht="14.45" customHeight="1" x14ac:dyDescent="0.25">
      <c r="A31" s="19">
        <f t="shared" si="0"/>
        <v>8</v>
      </c>
      <c r="B31" s="27">
        <v>683</v>
      </c>
      <c r="C31" s="43" t="s">
        <v>337</v>
      </c>
      <c r="D31" s="43" t="s">
        <v>338</v>
      </c>
      <c r="E31" s="49" t="s">
        <v>339</v>
      </c>
      <c r="F31" s="19" t="str">
        <f ca="1">_xlfn.XLOOKUP(__xlnm._FilterDatabase_1510[[#This Row],[SAPSA Number]],'DS Point summary'!A:A,'DS Point summary'!E:E)</f>
        <v>S</v>
      </c>
      <c r="G31" s="21">
        <f ca="1">_xlfn.XLOOKUP(__xlnm._FilterDatabase_1510[[#This Row],[SAPSA Number]],'DS Point summary'!A:A,'DS Point summary'!F:F)</f>
        <v>55</v>
      </c>
      <c r="H31" s="21" t="s">
        <v>680</v>
      </c>
      <c r="I31" s="23">
        <f t="shared" si="1"/>
        <v>0</v>
      </c>
      <c r="J31" s="24">
        <f t="shared" si="2"/>
        <v>0</v>
      </c>
      <c r="K31" s="25">
        <v>0</v>
      </c>
      <c r="L31" s="26">
        <v>0</v>
      </c>
      <c r="M31" s="25">
        <v>0</v>
      </c>
      <c r="N31" s="26">
        <v>0</v>
      </c>
      <c r="O31" s="25">
        <v>0</v>
      </c>
      <c r="P31" s="26">
        <v>0</v>
      </c>
      <c r="Q31" s="25">
        <v>0</v>
      </c>
      <c r="R31" s="26">
        <v>0</v>
      </c>
      <c r="S31" s="25">
        <v>0</v>
      </c>
      <c r="T31" s="26">
        <v>0</v>
      </c>
      <c r="U31" s="25">
        <v>0</v>
      </c>
      <c r="V31" s="26">
        <v>0</v>
      </c>
    </row>
    <row r="32" spans="1:22" ht="14.45" customHeight="1" x14ac:dyDescent="0.25">
      <c r="A32" s="19">
        <f t="shared" si="0"/>
        <v>8</v>
      </c>
      <c r="B32" s="27">
        <v>807</v>
      </c>
      <c r="C32" s="43" t="s">
        <v>230</v>
      </c>
      <c r="D32" s="43" t="s">
        <v>231</v>
      </c>
      <c r="E32" s="49" t="s">
        <v>229</v>
      </c>
      <c r="F32" s="19" t="str">
        <f ca="1">_xlfn.XLOOKUP(__xlnm._FilterDatabase_1510[[#This Row],[SAPSA Number]],'DS Point summary'!A:A,'DS Point summary'!E:E)</f>
        <v>Jnr</v>
      </c>
      <c r="G32" s="21">
        <f ca="1">_xlfn.XLOOKUP(__xlnm._FilterDatabase_1510[[#This Row],[SAPSA Number]],'DS Point summary'!A:A,'DS Point summary'!F:F)</f>
        <v>20</v>
      </c>
      <c r="H32" s="21" t="s">
        <v>680</v>
      </c>
      <c r="I32" s="23">
        <f t="shared" si="1"/>
        <v>0</v>
      </c>
      <c r="J32" s="24">
        <f t="shared" si="2"/>
        <v>0</v>
      </c>
      <c r="K32" s="25">
        <v>0</v>
      </c>
      <c r="L32" s="26">
        <v>0</v>
      </c>
      <c r="M32" s="25">
        <v>0</v>
      </c>
      <c r="N32" s="26">
        <v>0</v>
      </c>
      <c r="O32" s="25">
        <v>0</v>
      </c>
      <c r="P32" s="26">
        <v>0</v>
      </c>
      <c r="Q32" s="25">
        <v>0</v>
      </c>
      <c r="R32" s="26">
        <v>0</v>
      </c>
      <c r="S32" s="25">
        <v>0</v>
      </c>
      <c r="T32" s="26">
        <v>0</v>
      </c>
      <c r="U32" s="25">
        <v>0</v>
      </c>
      <c r="V32" s="26">
        <v>0</v>
      </c>
    </row>
    <row r="33" spans="1:22" ht="14.45" customHeight="1" x14ac:dyDescent="0.25">
      <c r="A33" s="19">
        <f t="shared" si="0"/>
        <v>8</v>
      </c>
      <c r="B33" s="27">
        <v>851</v>
      </c>
      <c r="C33" s="43" t="s">
        <v>327</v>
      </c>
      <c r="D33" s="43" t="s">
        <v>328</v>
      </c>
      <c r="E33" s="49" t="s">
        <v>329</v>
      </c>
      <c r="F33" s="19" t="str">
        <f ca="1">_xlfn.XLOOKUP(__xlnm._FilterDatabase_1510[[#This Row],[SAPSA Number]],'DS Point summary'!A:A,'DS Point summary'!E:E)</f>
        <v>SS</v>
      </c>
      <c r="G33" s="21">
        <f ca="1">_xlfn.XLOOKUP(__xlnm._FilterDatabase_1510[[#This Row],[SAPSA Number]],'DS Point summary'!A:A,'DS Point summary'!F:F)</f>
        <v>65</v>
      </c>
      <c r="H33" s="21" t="s">
        <v>680</v>
      </c>
      <c r="I33" s="23">
        <f t="shared" si="1"/>
        <v>0</v>
      </c>
      <c r="J33" s="24">
        <f t="shared" si="2"/>
        <v>0</v>
      </c>
      <c r="K33" s="25">
        <v>0</v>
      </c>
      <c r="L33" s="26">
        <v>0</v>
      </c>
      <c r="M33" s="25">
        <v>0</v>
      </c>
      <c r="N33" s="26">
        <v>0</v>
      </c>
      <c r="O33" s="25">
        <v>0</v>
      </c>
      <c r="P33" s="26">
        <v>0</v>
      </c>
      <c r="Q33" s="25">
        <v>0</v>
      </c>
      <c r="R33" s="26">
        <v>0</v>
      </c>
      <c r="S33" s="25">
        <v>0</v>
      </c>
      <c r="T33" s="26">
        <v>0</v>
      </c>
      <c r="U33" s="25">
        <v>0</v>
      </c>
      <c r="V33" s="26">
        <v>0</v>
      </c>
    </row>
    <row r="34" spans="1:22" ht="14.45" customHeight="1" x14ac:dyDescent="0.25">
      <c r="A34" s="19">
        <f t="shared" si="0"/>
        <v>8</v>
      </c>
      <c r="B34" s="46">
        <v>888</v>
      </c>
      <c r="C34" s="43" t="str">
        <f>_xlfn.XLOOKUP(__xlnm._FilterDatabase_1510[[#This Row],[SAPSA Number]],'DS Point summary'!A:A,'DS Point summary'!B:B)</f>
        <v>Yolandi Elaine</v>
      </c>
      <c r="D34" s="43" t="str">
        <f>_xlfn.XLOOKUP(__xlnm._FilterDatabase_1510[[#This Row],[SAPSA Number]],'DS Point summary'!A:A,'DS Point summary'!C:C)</f>
        <v>McAllister</v>
      </c>
      <c r="E34" s="22" t="str">
        <f>_xlfn.XLOOKUP(__xlnm._FilterDatabase_1510[[#This Row],[SAPSA Number]],'DS Point summary'!A:A,'DS Point summary'!D:D)</f>
        <v>YE</v>
      </c>
      <c r="F34" s="19" t="str">
        <f>_xlfn.XLOOKUP(__xlnm._FilterDatabase_1510[[#This Row],[SAPSA Number]],'DS Point summary'!A:A,'DS Point summary'!E:E)</f>
        <v>Lady</v>
      </c>
      <c r="G34" s="21">
        <f ca="1">_xlfn.XLOOKUP(__xlnm._FilterDatabase_1510[[#This Row],[SAPSA Number]],'DS Point summary'!A:A,'DS Point summary'!F:F)</f>
        <v>53</v>
      </c>
      <c r="H34" s="21" t="s">
        <v>680</v>
      </c>
      <c r="I34" s="23">
        <f t="shared" ref="I34:I65" si="3">(IF(K34&gt;0,1,0)+(IF(L34&gt;0,1,0))+(IF(M34&gt;0,1,0))+(IF(N34&gt;0,1,0))+(IF(O34&gt;0,1,0))+(IF(P34&gt;0,1,0))+(IF(Q34&gt;0,1,0))+(IF(R34&gt;0,1,0))+(IF(S34&gt;0,1,0))+(IF(T34&gt;0,1,0))+(IF(U34&gt;0,1,0))+(IF(V34&gt;0,1,0)))</f>
        <v>0</v>
      </c>
      <c r="J34" s="24">
        <f t="shared" ref="J34:J65" si="4">(LARGE(K34:U34,1)+LARGE(K34:U34,2)+LARGE(K34:U34,3)+LARGE(K34:U34,4)+LARGE(K34:U34,5))/5</f>
        <v>0</v>
      </c>
      <c r="K34" s="25">
        <v>0</v>
      </c>
      <c r="L34" s="26">
        <v>0</v>
      </c>
      <c r="M34" s="25">
        <v>0</v>
      </c>
      <c r="N34" s="26">
        <v>0</v>
      </c>
      <c r="O34" s="25">
        <v>0</v>
      </c>
      <c r="P34" s="26">
        <v>0</v>
      </c>
      <c r="Q34" s="25">
        <v>0</v>
      </c>
      <c r="R34" s="26">
        <v>0</v>
      </c>
      <c r="S34" s="25">
        <v>0</v>
      </c>
      <c r="T34" s="26">
        <v>0</v>
      </c>
      <c r="U34" s="25">
        <v>0</v>
      </c>
      <c r="V34" s="26">
        <v>0</v>
      </c>
    </row>
    <row r="35" spans="1:22" ht="14.45" customHeight="1" x14ac:dyDescent="0.25">
      <c r="A35" s="19">
        <f t="shared" si="0"/>
        <v>8</v>
      </c>
      <c r="B35" s="28">
        <v>896</v>
      </c>
      <c r="C35" s="43" t="s">
        <v>370</v>
      </c>
      <c r="D35" s="43" t="s">
        <v>371</v>
      </c>
      <c r="E35" s="49" t="s">
        <v>372</v>
      </c>
      <c r="F35" s="19" t="str">
        <f ca="1">_xlfn.XLOOKUP(__xlnm._FilterDatabase_1510[[#This Row],[SAPSA Number]],'DS Point summary'!A:A,'DS Point summary'!E:E)</f>
        <v xml:space="preserve"> </v>
      </c>
      <c r="G35" s="21">
        <f ca="1">_xlfn.XLOOKUP(__xlnm._FilterDatabase_1510[[#This Row],[SAPSA Number]],'DS Point summary'!A:A,'DS Point summary'!F:F)</f>
        <v>43</v>
      </c>
      <c r="H35" s="21" t="s">
        <v>680</v>
      </c>
      <c r="I35" s="23">
        <f t="shared" si="3"/>
        <v>0</v>
      </c>
      <c r="J35" s="24">
        <f t="shared" si="4"/>
        <v>0</v>
      </c>
      <c r="K35" s="25">
        <v>0</v>
      </c>
      <c r="L35" s="26">
        <v>0</v>
      </c>
      <c r="M35" s="25">
        <v>0</v>
      </c>
      <c r="N35" s="26">
        <v>0</v>
      </c>
      <c r="O35" s="25">
        <v>0</v>
      </c>
      <c r="P35" s="26">
        <v>0</v>
      </c>
      <c r="Q35" s="25">
        <v>0</v>
      </c>
      <c r="R35" s="26">
        <v>0</v>
      </c>
      <c r="S35" s="25">
        <v>0</v>
      </c>
      <c r="T35" s="26">
        <v>0</v>
      </c>
      <c r="U35" s="25">
        <v>0</v>
      </c>
      <c r="V35" s="26">
        <v>0</v>
      </c>
    </row>
    <row r="36" spans="1:22" ht="14.45" customHeight="1" x14ac:dyDescent="0.25">
      <c r="A36" s="19">
        <f t="shared" si="0"/>
        <v>8</v>
      </c>
      <c r="B36" s="46">
        <v>949</v>
      </c>
      <c r="C36" s="43" t="s">
        <v>724</v>
      </c>
      <c r="D36" s="43" t="s">
        <v>725</v>
      </c>
      <c r="E36" s="22" t="str">
        <f>_xlfn.XLOOKUP(__xlnm._FilterDatabase_1510[[#This Row],[SAPSA Number]],'DS Point summary'!A:A,'DS Point summary'!D:D)</f>
        <v>P</v>
      </c>
      <c r="F36" s="19" t="str">
        <f ca="1">_xlfn.XLOOKUP(__xlnm._FilterDatabase_1510[[#This Row],[SAPSA Number]],'DS Point summary'!A:A,'DS Point summary'!E:E)</f>
        <v>S</v>
      </c>
      <c r="G36" s="21">
        <f ca="1">_xlfn.XLOOKUP(__xlnm._FilterDatabase_1510[[#This Row],[SAPSA Number]],'DS Point summary'!A:A,'DS Point summary'!F:F)</f>
        <v>60</v>
      </c>
      <c r="H36" s="21" t="s">
        <v>680</v>
      </c>
      <c r="I36" s="23">
        <f t="shared" si="3"/>
        <v>0</v>
      </c>
      <c r="J36" s="24">
        <f t="shared" si="4"/>
        <v>0</v>
      </c>
      <c r="K36" s="25">
        <v>0</v>
      </c>
      <c r="L36" s="26">
        <v>0</v>
      </c>
      <c r="M36" s="25">
        <v>0</v>
      </c>
      <c r="N36" s="26">
        <v>0</v>
      </c>
      <c r="O36" s="25">
        <v>0</v>
      </c>
      <c r="P36" s="26">
        <v>0</v>
      </c>
      <c r="Q36" s="25">
        <v>0</v>
      </c>
      <c r="R36" s="26">
        <v>0</v>
      </c>
      <c r="S36" s="25">
        <v>0</v>
      </c>
      <c r="T36" s="26">
        <v>0</v>
      </c>
      <c r="U36" s="25">
        <v>0</v>
      </c>
      <c r="V36" s="26">
        <v>0</v>
      </c>
    </row>
    <row r="37" spans="1:22" ht="14.45" customHeight="1" x14ac:dyDescent="0.25">
      <c r="A37" s="19">
        <f t="shared" si="0"/>
        <v>8</v>
      </c>
      <c r="B37" s="27">
        <v>1113</v>
      </c>
      <c r="C37" s="43" t="s">
        <v>236</v>
      </c>
      <c r="D37" s="43" t="s">
        <v>231</v>
      </c>
      <c r="E37" s="49" t="s">
        <v>229</v>
      </c>
      <c r="F37" s="19" t="str">
        <f ca="1">_xlfn.XLOOKUP(__xlnm._FilterDatabase_1510[[#This Row],[SAPSA Number]],'DS Point summary'!A:A,'DS Point summary'!E:E)</f>
        <v>S</v>
      </c>
      <c r="G37" s="21">
        <f ca="1">_xlfn.XLOOKUP(__xlnm._FilterDatabase_1510[[#This Row],[SAPSA Number]],'DS Point summary'!A:A,'DS Point summary'!F:F)</f>
        <v>58</v>
      </c>
      <c r="H37" s="21" t="s">
        <v>680</v>
      </c>
      <c r="I37" s="23">
        <f t="shared" si="3"/>
        <v>0</v>
      </c>
      <c r="J37" s="24">
        <f t="shared" si="4"/>
        <v>0</v>
      </c>
      <c r="K37" s="25">
        <v>0</v>
      </c>
      <c r="L37" s="26">
        <v>0</v>
      </c>
      <c r="M37" s="25">
        <v>0</v>
      </c>
      <c r="N37" s="26">
        <v>0</v>
      </c>
      <c r="O37" s="25">
        <v>0</v>
      </c>
      <c r="P37" s="26">
        <v>0</v>
      </c>
      <c r="Q37" s="25">
        <v>0</v>
      </c>
      <c r="R37" s="26">
        <v>0</v>
      </c>
      <c r="S37" s="25">
        <v>0</v>
      </c>
      <c r="T37" s="26">
        <v>0</v>
      </c>
      <c r="U37" s="25">
        <v>0</v>
      </c>
      <c r="V37" s="26">
        <v>0</v>
      </c>
    </row>
    <row r="38" spans="1:22" ht="14.45" customHeight="1" x14ac:dyDescent="0.25">
      <c r="A38" s="19">
        <f t="shared" si="0"/>
        <v>8</v>
      </c>
      <c r="B38" s="27">
        <v>1162</v>
      </c>
      <c r="C38" s="43" t="s">
        <v>439</v>
      </c>
      <c r="D38" s="43" t="s">
        <v>440</v>
      </c>
      <c r="E38" s="49" t="s">
        <v>441</v>
      </c>
      <c r="F38" s="19" t="str">
        <f ca="1">_xlfn.XLOOKUP(__xlnm._FilterDatabase_1510[[#This Row],[SAPSA Number]],'DS Point summary'!A:A,'DS Point summary'!E:E)</f>
        <v>SS</v>
      </c>
      <c r="G38" s="21">
        <f ca="1">_xlfn.XLOOKUP(__xlnm._FilterDatabase_1510[[#This Row],[SAPSA Number]],'DS Point summary'!A:A,'DS Point summary'!F:F)</f>
        <v>63</v>
      </c>
      <c r="H38" s="21" t="s">
        <v>680</v>
      </c>
      <c r="I38" s="23">
        <f t="shared" si="3"/>
        <v>0</v>
      </c>
      <c r="J38" s="24">
        <f t="shared" si="4"/>
        <v>0</v>
      </c>
      <c r="K38" s="25">
        <v>0</v>
      </c>
      <c r="L38" s="26">
        <v>0</v>
      </c>
      <c r="M38" s="25">
        <v>0</v>
      </c>
      <c r="N38" s="26">
        <v>0</v>
      </c>
      <c r="O38" s="25">
        <v>0</v>
      </c>
      <c r="P38" s="26">
        <v>0</v>
      </c>
      <c r="Q38" s="25">
        <v>0</v>
      </c>
      <c r="R38" s="26">
        <v>0</v>
      </c>
      <c r="S38" s="25">
        <v>0</v>
      </c>
      <c r="T38" s="26">
        <v>0</v>
      </c>
      <c r="U38" s="25">
        <v>0</v>
      </c>
      <c r="V38" s="26">
        <v>0</v>
      </c>
    </row>
    <row r="39" spans="1:22" ht="14.45" customHeight="1" x14ac:dyDescent="0.25">
      <c r="A39" s="19">
        <f t="shared" si="0"/>
        <v>8</v>
      </c>
      <c r="B39" s="27">
        <v>1250</v>
      </c>
      <c r="C39" s="43" t="s">
        <v>65</v>
      </c>
      <c r="D39" s="43" t="s">
        <v>66</v>
      </c>
      <c r="E39" s="49" t="s">
        <v>67</v>
      </c>
      <c r="F39" s="19" t="str">
        <f ca="1">_xlfn.XLOOKUP(__xlnm._FilterDatabase_1510[[#This Row],[SAPSA Number]],'DS Point summary'!A:A,'DS Point summary'!E:E)</f>
        <v>S</v>
      </c>
      <c r="G39" s="21">
        <f ca="1">_xlfn.XLOOKUP(__xlnm._FilterDatabase_1510[[#This Row],[SAPSA Number]],'DS Point summary'!A:A,'DS Point summary'!F:F)</f>
        <v>52</v>
      </c>
      <c r="H39" s="21" t="s">
        <v>680</v>
      </c>
      <c r="I39" s="23">
        <f t="shared" si="3"/>
        <v>0</v>
      </c>
      <c r="J39" s="24">
        <f t="shared" si="4"/>
        <v>0</v>
      </c>
      <c r="K39" s="25">
        <v>0</v>
      </c>
      <c r="L39" s="26">
        <v>0</v>
      </c>
      <c r="M39" s="25">
        <v>0</v>
      </c>
      <c r="N39" s="26">
        <v>0</v>
      </c>
      <c r="O39" s="25">
        <v>0</v>
      </c>
      <c r="P39" s="26">
        <v>0</v>
      </c>
      <c r="Q39" s="25">
        <v>0</v>
      </c>
      <c r="R39" s="26">
        <v>0</v>
      </c>
      <c r="S39" s="25">
        <v>0</v>
      </c>
      <c r="T39" s="26">
        <v>0</v>
      </c>
      <c r="U39" s="25">
        <v>0</v>
      </c>
      <c r="V39" s="26">
        <v>0</v>
      </c>
    </row>
    <row r="40" spans="1:22" ht="14.45" customHeight="1" x14ac:dyDescent="0.25">
      <c r="A40" s="19">
        <f t="shared" si="0"/>
        <v>8</v>
      </c>
      <c r="B40" s="51">
        <v>1317</v>
      </c>
      <c r="C40" s="43" t="str">
        <f>_xlfn.XLOOKUP(__xlnm._FilterDatabase_1510[[#This Row],[SAPSA Number]],'DS Point summary'!A:A,'DS Point summary'!B:B)</f>
        <v>Eben</v>
      </c>
      <c r="D40" s="43" t="str">
        <f>_xlfn.XLOOKUP(__xlnm._FilterDatabase_1510[[#This Row],[SAPSA Number]],'DS Point summary'!A:A,'DS Point summary'!C:C)</f>
        <v>Grobbelaar</v>
      </c>
      <c r="E40" s="22" t="str">
        <f>_xlfn.XLOOKUP(__xlnm._FilterDatabase_1510[[#This Row],[SAPSA Number]],'DS Point summary'!A:A,'DS Point summary'!D:D)</f>
        <v>E</v>
      </c>
      <c r="F40" s="19" t="str">
        <f ca="1">_xlfn.XLOOKUP(__xlnm._FilterDatabase_1510[[#This Row],[SAPSA Number]],'DS Point summary'!A:A,'DS Point summary'!E:E)</f>
        <v xml:space="preserve"> </v>
      </c>
      <c r="G40" s="21">
        <f ca="1">_xlfn.XLOOKUP(__xlnm._FilterDatabase_1510[[#This Row],[SAPSA Number]],'DS Point summary'!A:A,'DS Point summary'!F:F)</f>
        <v>41</v>
      </c>
      <c r="H40" s="21" t="s">
        <v>680</v>
      </c>
      <c r="I40" s="23">
        <f t="shared" si="3"/>
        <v>0</v>
      </c>
      <c r="J40" s="24">
        <f t="shared" si="4"/>
        <v>0</v>
      </c>
      <c r="K40" s="25">
        <v>0</v>
      </c>
      <c r="L40" s="26">
        <v>0</v>
      </c>
      <c r="M40" s="25">
        <v>0</v>
      </c>
      <c r="N40" s="26">
        <v>0</v>
      </c>
      <c r="O40" s="25">
        <v>0</v>
      </c>
      <c r="P40" s="26">
        <v>0</v>
      </c>
      <c r="Q40" s="25">
        <v>0</v>
      </c>
      <c r="R40" s="26">
        <v>0</v>
      </c>
      <c r="S40" s="25">
        <v>0</v>
      </c>
      <c r="T40" s="26">
        <v>0</v>
      </c>
      <c r="U40" s="25">
        <v>0</v>
      </c>
      <c r="V40" s="26">
        <v>0</v>
      </c>
    </row>
    <row r="41" spans="1:22" ht="14.45" customHeight="1" x14ac:dyDescent="0.25">
      <c r="A41" s="19">
        <f t="shared" si="0"/>
        <v>8</v>
      </c>
      <c r="B41" s="28">
        <v>1321</v>
      </c>
      <c r="C41" s="43" t="s">
        <v>466</v>
      </c>
      <c r="D41" s="43" t="s">
        <v>467</v>
      </c>
      <c r="E41" s="49" t="s">
        <v>468</v>
      </c>
      <c r="F41" s="19" t="str">
        <f ca="1">_xlfn.XLOOKUP(__xlnm._FilterDatabase_1510[[#This Row],[SAPSA Number]],'DS Point summary'!A:A,'DS Point summary'!E:E)</f>
        <v xml:space="preserve"> </v>
      </c>
      <c r="G41" s="21">
        <f ca="1">_xlfn.XLOOKUP(__xlnm._FilterDatabase_1510[[#This Row],[SAPSA Number]],'DS Point summary'!A:A,'DS Point summary'!F:F)</f>
        <v>49</v>
      </c>
      <c r="H41" s="21" t="s">
        <v>680</v>
      </c>
      <c r="I41" s="23">
        <f t="shared" si="3"/>
        <v>0</v>
      </c>
      <c r="J41" s="24">
        <f t="shared" si="4"/>
        <v>0</v>
      </c>
      <c r="K41" s="25">
        <v>0</v>
      </c>
      <c r="L41" s="26">
        <v>0</v>
      </c>
      <c r="M41" s="25">
        <v>0</v>
      </c>
      <c r="N41" s="26">
        <v>0</v>
      </c>
      <c r="O41" s="25">
        <v>0</v>
      </c>
      <c r="P41" s="26">
        <v>0</v>
      </c>
      <c r="Q41" s="25">
        <v>0</v>
      </c>
      <c r="R41" s="26">
        <v>0</v>
      </c>
      <c r="S41" s="25">
        <v>0</v>
      </c>
      <c r="T41" s="26">
        <v>0</v>
      </c>
      <c r="U41" s="25">
        <v>0</v>
      </c>
      <c r="V41" s="26">
        <v>0</v>
      </c>
    </row>
    <row r="42" spans="1:22" ht="14.45" customHeight="1" x14ac:dyDescent="0.25">
      <c r="A42" s="19">
        <f t="shared" si="0"/>
        <v>8</v>
      </c>
      <c r="B42" s="27">
        <v>1471</v>
      </c>
      <c r="C42" s="43" t="s">
        <v>474</v>
      </c>
      <c r="D42" s="43" t="s">
        <v>475</v>
      </c>
      <c r="E42" s="49" t="s">
        <v>476</v>
      </c>
      <c r="F42" s="19" t="str">
        <f ca="1">_xlfn.XLOOKUP(__xlnm._FilterDatabase_1510[[#This Row],[SAPSA Number]],'DS Point summary'!A:A,'DS Point summary'!E:E)</f>
        <v xml:space="preserve"> </v>
      </c>
      <c r="G42" s="21">
        <f ca="1">_xlfn.XLOOKUP(__xlnm._FilterDatabase_1510[[#This Row],[SAPSA Number]],'DS Point summary'!A:A,'DS Point summary'!F:F)</f>
        <v>40</v>
      </c>
      <c r="H42" s="21" t="s">
        <v>680</v>
      </c>
      <c r="I42" s="23">
        <f t="shared" si="3"/>
        <v>0</v>
      </c>
      <c r="J42" s="24">
        <f t="shared" si="4"/>
        <v>0</v>
      </c>
      <c r="K42" s="25">
        <v>0</v>
      </c>
      <c r="L42" s="26">
        <v>0</v>
      </c>
      <c r="M42" s="25">
        <v>0</v>
      </c>
      <c r="N42" s="26">
        <v>0</v>
      </c>
      <c r="O42" s="25">
        <v>0</v>
      </c>
      <c r="P42" s="26">
        <v>0</v>
      </c>
      <c r="Q42" s="25">
        <v>0</v>
      </c>
      <c r="R42" s="26">
        <v>0</v>
      </c>
      <c r="S42" s="25">
        <v>0</v>
      </c>
      <c r="T42" s="26">
        <v>0</v>
      </c>
      <c r="U42" s="25">
        <v>0</v>
      </c>
      <c r="V42" s="26">
        <v>0</v>
      </c>
    </row>
    <row r="43" spans="1:22" ht="14.45" customHeight="1" x14ac:dyDescent="0.25">
      <c r="A43" s="19">
        <f t="shared" si="0"/>
        <v>8</v>
      </c>
      <c r="B43" s="98">
        <v>1547</v>
      </c>
      <c r="C43" s="43" t="str">
        <f>_xlfn.XLOOKUP(__xlnm._FilterDatabase_1510[[#This Row],[SAPSA Number]],'DS Point summary'!A:A,'DS Point summary'!B:B)</f>
        <v>Marius Frans</v>
      </c>
      <c r="D43" s="43" t="str">
        <f>_xlfn.XLOOKUP(__xlnm._FilterDatabase_1510[[#This Row],[SAPSA Number]],'DS Point summary'!A:A,'DS Point summary'!C:C)</f>
        <v>van Biljon</v>
      </c>
      <c r="E43" s="22" t="str">
        <f>_xlfn.XLOOKUP(__xlnm._FilterDatabase_1510[[#This Row],[SAPSA Number]],'DS Point summary'!A:A,'DS Point summary'!D:D)</f>
        <v>MF</v>
      </c>
      <c r="F43" s="19" t="str">
        <f>_xlfn.XLOOKUP(__xlnm._FilterDatabase_1510[[#This Row],[SAPSA Number]],'DS Point summary'!A:A,'DS Point summary'!E:E)</f>
        <v>S</v>
      </c>
      <c r="G43" s="21">
        <f ca="1">_xlfn.XLOOKUP(__xlnm._FilterDatabase_1510[[#This Row],[SAPSA Number]],'DS Point summary'!A:A,'DS Point summary'!F:F)</f>
        <v>50</v>
      </c>
      <c r="H43" s="21" t="s">
        <v>680</v>
      </c>
      <c r="I43" s="23">
        <f t="shared" si="3"/>
        <v>0</v>
      </c>
      <c r="J43" s="24">
        <f t="shared" si="4"/>
        <v>0</v>
      </c>
      <c r="K43" s="25">
        <v>0</v>
      </c>
      <c r="L43" s="26">
        <v>0</v>
      </c>
      <c r="M43" s="25">
        <v>0</v>
      </c>
      <c r="N43" s="26">
        <v>0</v>
      </c>
      <c r="O43" s="25">
        <v>0</v>
      </c>
      <c r="P43" s="26">
        <v>0</v>
      </c>
      <c r="Q43" s="25">
        <v>0</v>
      </c>
      <c r="R43" s="26">
        <v>0</v>
      </c>
      <c r="S43" s="25">
        <v>0</v>
      </c>
      <c r="T43" s="26">
        <v>0</v>
      </c>
      <c r="U43" s="25">
        <v>0</v>
      </c>
      <c r="V43" s="26">
        <v>0</v>
      </c>
    </row>
    <row r="44" spans="1:22" ht="14.45" customHeight="1" x14ac:dyDescent="0.25">
      <c r="A44" s="19">
        <f t="shared" si="0"/>
        <v>8</v>
      </c>
      <c r="B44" s="43">
        <v>1550</v>
      </c>
      <c r="C44" s="43" t="str">
        <f>_xlfn.XLOOKUP(__xlnm._FilterDatabase_1510[[#This Row],[SAPSA Number]],'DS Point summary'!A:A,'DS Point summary'!B:B)</f>
        <v>Christopher Mark</v>
      </c>
      <c r="D44" s="43" t="str">
        <f>_xlfn.XLOOKUP(__xlnm._FilterDatabase_1510[[#This Row],[SAPSA Number]],'DS Point summary'!A:A,'DS Point summary'!C:C)</f>
        <v>Shadwell</v>
      </c>
      <c r="E44" s="83" t="str">
        <f>_xlfn.XLOOKUP(__xlnm._FilterDatabase_1510[[#This Row],[SAPSA Number]],'DS Point summary'!A:A,'DS Point summary'!D:D)</f>
        <v>CM</v>
      </c>
      <c r="F44" s="19" t="str">
        <f ca="1">_xlfn.XLOOKUP(__xlnm._FilterDatabase_1510[[#This Row],[SAPSA Number]],'DS Point summary'!A:A,'DS Point summary'!E:E)</f>
        <v xml:space="preserve"> </v>
      </c>
      <c r="G44" s="21">
        <f ca="1">_xlfn.XLOOKUP(__xlnm._FilterDatabase_1510[[#This Row],[SAPSA Number]],'DS Point summary'!A:A,'DS Point summary'!F:F)</f>
        <v>34</v>
      </c>
      <c r="H44" s="21" t="s">
        <v>680</v>
      </c>
      <c r="I44" s="23">
        <f t="shared" si="3"/>
        <v>0</v>
      </c>
      <c r="J44" s="24">
        <f t="shared" si="4"/>
        <v>0</v>
      </c>
      <c r="K44" s="25">
        <v>0</v>
      </c>
      <c r="L44" s="26">
        <v>0</v>
      </c>
      <c r="M44" s="25">
        <v>0</v>
      </c>
      <c r="N44" s="26">
        <v>0</v>
      </c>
      <c r="O44" s="25">
        <v>0</v>
      </c>
      <c r="P44" s="26">
        <v>0</v>
      </c>
      <c r="Q44" s="25">
        <v>0</v>
      </c>
      <c r="R44" s="26">
        <v>0</v>
      </c>
      <c r="S44" s="25">
        <v>0</v>
      </c>
      <c r="T44" s="26">
        <v>0</v>
      </c>
      <c r="U44" s="25">
        <v>0</v>
      </c>
      <c r="V44" s="26">
        <v>0</v>
      </c>
    </row>
    <row r="45" spans="1:22" ht="14.45" customHeight="1" x14ac:dyDescent="0.25">
      <c r="A45" s="19">
        <f t="shared" si="0"/>
        <v>8</v>
      </c>
      <c r="B45" s="27">
        <v>1637</v>
      </c>
      <c r="C45" s="43" t="s">
        <v>38</v>
      </c>
      <c r="D45" s="43" t="s">
        <v>39</v>
      </c>
      <c r="E45" s="49" t="s">
        <v>40</v>
      </c>
      <c r="F45" s="19" t="str">
        <f ca="1">_xlfn.XLOOKUP(__xlnm._FilterDatabase_1510[[#This Row],[SAPSA Number]],'DS Point summary'!A:A,'DS Point summary'!E:E)</f>
        <v>SS</v>
      </c>
      <c r="G45" s="21">
        <f ca="1">_xlfn.XLOOKUP(__xlnm._FilterDatabase_1510[[#This Row],[SAPSA Number]],'DS Point summary'!A:A,'DS Point summary'!F:F)</f>
        <v>67</v>
      </c>
      <c r="H45" s="21" t="s">
        <v>680</v>
      </c>
      <c r="I45" s="23">
        <f t="shared" si="3"/>
        <v>0</v>
      </c>
      <c r="J45" s="24">
        <f t="shared" si="4"/>
        <v>0</v>
      </c>
      <c r="K45" s="25">
        <v>0</v>
      </c>
      <c r="L45" s="26">
        <v>0</v>
      </c>
      <c r="M45" s="25">
        <v>0</v>
      </c>
      <c r="N45" s="26">
        <v>0</v>
      </c>
      <c r="O45" s="25">
        <v>0</v>
      </c>
      <c r="P45" s="26">
        <v>0</v>
      </c>
      <c r="Q45" s="25">
        <v>0</v>
      </c>
      <c r="R45" s="26">
        <v>0</v>
      </c>
      <c r="S45" s="25">
        <v>0</v>
      </c>
      <c r="T45" s="26">
        <v>0</v>
      </c>
      <c r="U45" s="25">
        <v>0</v>
      </c>
      <c r="V45" s="26">
        <v>0</v>
      </c>
    </row>
    <row r="46" spans="1:22" ht="14.45" customHeight="1" x14ac:dyDescent="0.25">
      <c r="A46" s="19">
        <f>RANK(J46,J$2:J$143,0)</f>
        <v>8</v>
      </c>
      <c r="B46" s="27">
        <v>1684</v>
      </c>
      <c r="C46" s="43" t="s">
        <v>481</v>
      </c>
      <c r="D46" s="43" t="s">
        <v>482</v>
      </c>
      <c r="E46" s="49" t="s">
        <v>483</v>
      </c>
      <c r="F46" s="19" t="str">
        <f ca="1">_xlfn.XLOOKUP(__xlnm._FilterDatabase_1510[[#This Row],[SAPSA Number]],'DS Point summary'!A:A,'DS Point summary'!E:E)</f>
        <v>S</v>
      </c>
      <c r="G46" s="21">
        <f ca="1">_xlfn.XLOOKUP(__xlnm._FilterDatabase_1510[[#This Row],[SAPSA Number]],'DS Point summary'!A:A,'DS Point summary'!F:F)</f>
        <v>58</v>
      </c>
      <c r="H46" s="21" t="s">
        <v>680</v>
      </c>
      <c r="I46" s="23">
        <f t="shared" si="3"/>
        <v>0</v>
      </c>
      <c r="J46" s="24">
        <f t="shared" si="4"/>
        <v>0</v>
      </c>
      <c r="K46" s="25">
        <v>0</v>
      </c>
      <c r="L46" s="26">
        <v>0</v>
      </c>
      <c r="M46" s="25">
        <v>0</v>
      </c>
      <c r="N46" s="26">
        <v>0</v>
      </c>
      <c r="O46" s="25">
        <v>0</v>
      </c>
      <c r="P46" s="26">
        <v>0</v>
      </c>
      <c r="Q46" s="25">
        <v>0</v>
      </c>
      <c r="R46" s="26">
        <v>0</v>
      </c>
      <c r="S46" s="25">
        <v>0</v>
      </c>
      <c r="T46" s="26">
        <v>0</v>
      </c>
      <c r="U46" s="25">
        <v>0</v>
      </c>
      <c r="V46" s="26">
        <v>0</v>
      </c>
    </row>
    <row r="47" spans="1:22" ht="14.45" customHeight="1" x14ac:dyDescent="0.25">
      <c r="A47" s="19">
        <f t="shared" ref="A47:A90" si="5">RANK(J47,J$2:J$139,0)</f>
        <v>8</v>
      </c>
      <c r="B47" s="27">
        <v>1716</v>
      </c>
      <c r="C47" s="43" t="s">
        <v>25</v>
      </c>
      <c r="D47" s="43" t="s">
        <v>26</v>
      </c>
      <c r="E47" s="49" t="s">
        <v>27</v>
      </c>
      <c r="F47" s="19" t="str">
        <f ca="1">_xlfn.XLOOKUP(__xlnm._FilterDatabase_1510[[#This Row],[SAPSA Number]],'DS Point summary'!A:A,'DS Point summary'!E:E)</f>
        <v>S</v>
      </c>
      <c r="G47" s="21">
        <f ca="1">_xlfn.XLOOKUP(__xlnm._FilterDatabase_1510[[#This Row],[SAPSA Number]],'DS Point summary'!A:A,'DS Point summary'!F:F)</f>
        <v>55</v>
      </c>
      <c r="H47" s="21" t="s">
        <v>680</v>
      </c>
      <c r="I47" s="23">
        <f t="shared" si="3"/>
        <v>0</v>
      </c>
      <c r="J47" s="24">
        <f t="shared" si="4"/>
        <v>0</v>
      </c>
      <c r="K47" s="25">
        <v>0</v>
      </c>
      <c r="L47" s="26">
        <v>0</v>
      </c>
      <c r="M47" s="25">
        <v>0</v>
      </c>
      <c r="N47" s="26">
        <v>0</v>
      </c>
      <c r="O47" s="25">
        <v>0</v>
      </c>
      <c r="P47" s="26">
        <v>0</v>
      </c>
      <c r="Q47" s="25">
        <v>0</v>
      </c>
      <c r="R47" s="26">
        <v>0</v>
      </c>
      <c r="S47" s="25">
        <v>0</v>
      </c>
      <c r="T47" s="26">
        <v>0</v>
      </c>
      <c r="U47" s="25">
        <v>0</v>
      </c>
      <c r="V47" s="26">
        <v>0</v>
      </c>
    </row>
    <row r="48" spans="1:22" ht="14.25" customHeight="1" x14ac:dyDescent="0.25">
      <c r="A48" s="19">
        <f t="shared" si="5"/>
        <v>8</v>
      </c>
      <c r="B48" s="27">
        <v>1771</v>
      </c>
      <c r="C48" s="43" t="s">
        <v>519</v>
      </c>
      <c r="D48" s="43" t="s">
        <v>520</v>
      </c>
      <c r="E48" s="49" t="s">
        <v>521</v>
      </c>
      <c r="F48" s="19" t="str">
        <f ca="1">_xlfn.XLOOKUP(__xlnm._FilterDatabase_1510[[#This Row],[SAPSA Number]],'DS Point summary'!A:A,'DS Point summary'!E:E)</f>
        <v>SS</v>
      </c>
      <c r="G48" s="21">
        <f ca="1">_xlfn.XLOOKUP(__xlnm._FilterDatabase_1510[[#This Row],[SAPSA Number]],'DS Point summary'!A:A,'DS Point summary'!F:F)</f>
        <v>78</v>
      </c>
      <c r="H48" s="21" t="s">
        <v>680</v>
      </c>
      <c r="I48" s="23">
        <f t="shared" si="3"/>
        <v>0</v>
      </c>
      <c r="J48" s="24">
        <f t="shared" si="4"/>
        <v>0</v>
      </c>
      <c r="K48" s="25">
        <v>0</v>
      </c>
      <c r="L48" s="26">
        <v>0</v>
      </c>
      <c r="M48" s="25">
        <v>0</v>
      </c>
      <c r="N48" s="26">
        <v>0</v>
      </c>
      <c r="O48" s="25">
        <v>0</v>
      </c>
      <c r="P48" s="26">
        <v>0</v>
      </c>
      <c r="Q48" s="25">
        <v>0</v>
      </c>
      <c r="R48" s="26">
        <v>0</v>
      </c>
      <c r="S48" s="25">
        <v>0</v>
      </c>
      <c r="T48" s="26">
        <v>0</v>
      </c>
      <c r="U48" s="25">
        <v>0</v>
      </c>
      <c r="V48" s="26">
        <v>0</v>
      </c>
    </row>
    <row r="49" spans="1:22" ht="14.45" customHeight="1" x14ac:dyDescent="0.25">
      <c r="A49" s="19">
        <f t="shared" si="5"/>
        <v>8</v>
      </c>
      <c r="B49" s="27">
        <v>1838</v>
      </c>
      <c r="C49" s="43" t="s">
        <v>417</v>
      </c>
      <c r="D49" s="43" t="s">
        <v>418</v>
      </c>
      <c r="E49" s="49" t="s">
        <v>419</v>
      </c>
      <c r="F49" s="19" t="str">
        <f ca="1">_xlfn.XLOOKUP(__xlnm._FilterDatabase_1510[[#This Row],[SAPSA Number]],'DS Point summary'!A:A,'DS Point summary'!E:E)</f>
        <v xml:space="preserve"> </v>
      </c>
      <c r="G49" s="21">
        <f ca="1">_xlfn.XLOOKUP(__xlnm._FilterDatabase_1510[[#This Row],[SAPSA Number]],'DS Point summary'!A:A,'DS Point summary'!F:F)</f>
        <v>49</v>
      </c>
      <c r="H49" s="21" t="s">
        <v>680</v>
      </c>
      <c r="I49" s="23">
        <f t="shared" si="3"/>
        <v>0</v>
      </c>
      <c r="J49" s="24">
        <f t="shared" si="4"/>
        <v>0</v>
      </c>
      <c r="K49" s="25">
        <v>0</v>
      </c>
      <c r="L49" s="26">
        <v>0</v>
      </c>
      <c r="M49" s="25">
        <v>0</v>
      </c>
      <c r="N49" s="26">
        <v>0</v>
      </c>
      <c r="O49" s="25">
        <v>0</v>
      </c>
      <c r="P49" s="26">
        <v>0</v>
      </c>
      <c r="Q49" s="25">
        <v>0</v>
      </c>
      <c r="R49" s="26">
        <v>0</v>
      </c>
      <c r="S49" s="25">
        <v>0</v>
      </c>
      <c r="T49" s="26">
        <v>0</v>
      </c>
      <c r="U49" s="25">
        <v>0</v>
      </c>
      <c r="V49" s="26">
        <v>0</v>
      </c>
    </row>
    <row r="50" spans="1:22" ht="14.45" customHeight="1" x14ac:dyDescent="0.25">
      <c r="A50" s="19">
        <f t="shared" si="5"/>
        <v>8</v>
      </c>
      <c r="B50" s="27">
        <v>1923</v>
      </c>
      <c r="C50" s="43" t="s">
        <v>384</v>
      </c>
      <c r="D50" s="43" t="s">
        <v>385</v>
      </c>
      <c r="E50" s="49" t="s">
        <v>386</v>
      </c>
      <c r="F50" s="19" t="str">
        <f ca="1">_xlfn.XLOOKUP(__xlnm._FilterDatabase_1510[[#This Row],[SAPSA Number]],'DS Point summary'!A:A,'DS Point summary'!E:E)</f>
        <v>SS</v>
      </c>
      <c r="G50" s="21">
        <f ca="1">_xlfn.XLOOKUP(__xlnm._FilterDatabase_1510[[#This Row],[SAPSA Number]],'DS Point summary'!A:A,'DS Point summary'!F:F)</f>
        <v>65</v>
      </c>
      <c r="H50" s="21" t="s">
        <v>680</v>
      </c>
      <c r="I50" s="23">
        <f t="shared" si="3"/>
        <v>0</v>
      </c>
      <c r="J50" s="24">
        <f t="shared" si="4"/>
        <v>0</v>
      </c>
      <c r="K50" s="25">
        <v>0</v>
      </c>
      <c r="L50" s="26">
        <v>0</v>
      </c>
      <c r="M50" s="25">
        <v>0</v>
      </c>
      <c r="N50" s="26">
        <v>0</v>
      </c>
      <c r="O50" s="25">
        <v>0</v>
      </c>
      <c r="P50" s="26">
        <v>0</v>
      </c>
      <c r="Q50" s="25">
        <v>0</v>
      </c>
      <c r="R50" s="26">
        <v>0</v>
      </c>
      <c r="S50" s="25">
        <v>0</v>
      </c>
      <c r="T50" s="26">
        <v>0</v>
      </c>
      <c r="U50" s="25">
        <v>0</v>
      </c>
      <c r="V50" s="26">
        <v>0</v>
      </c>
    </row>
    <row r="51" spans="1:22" ht="14.45" customHeight="1" x14ac:dyDescent="0.25">
      <c r="A51" s="19">
        <f t="shared" si="5"/>
        <v>8</v>
      </c>
      <c r="B51" s="27">
        <v>1929</v>
      </c>
      <c r="C51" s="43" t="s">
        <v>82</v>
      </c>
      <c r="D51" s="43" t="s">
        <v>83</v>
      </c>
      <c r="E51" s="49" t="s">
        <v>77</v>
      </c>
      <c r="F51" s="19" t="str">
        <f ca="1">_xlfn.XLOOKUP(__xlnm._FilterDatabase_1510[[#This Row],[SAPSA Number]],'DS Point summary'!A:A,'DS Point summary'!E:E)</f>
        <v xml:space="preserve"> </v>
      </c>
      <c r="G51" s="21">
        <f ca="1">_xlfn.XLOOKUP(__xlnm._FilterDatabase_1510[[#This Row],[SAPSA Number]],'DS Point summary'!A:A,'DS Point summary'!F:F)</f>
        <v>41</v>
      </c>
      <c r="H51" s="21" t="s">
        <v>680</v>
      </c>
      <c r="I51" s="23">
        <f t="shared" si="3"/>
        <v>0</v>
      </c>
      <c r="J51" s="24">
        <f t="shared" si="4"/>
        <v>0</v>
      </c>
      <c r="K51" s="25">
        <v>0</v>
      </c>
      <c r="L51" s="26">
        <v>0</v>
      </c>
      <c r="M51" s="25">
        <v>0</v>
      </c>
      <c r="N51" s="26">
        <v>0</v>
      </c>
      <c r="O51" s="25">
        <v>0</v>
      </c>
      <c r="P51" s="26">
        <v>0</v>
      </c>
      <c r="Q51" s="25">
        <v>0</v>
      </c>
      <c r="R51" s="26">
        <v>0</v>
      </c>
      <c r="S51" s="25">
        <v>0</v>
      </c>
      <c r="T51" s="26">
        <v>0</v>
      </c>
      <c r="U51" s="25">
        <v>0</v>
      </c>
      <c r="V51" s="26">
        <v>0</v>
      </c>
    </row>
    <row r="52" spans="1:22" ht="14.45" customHeight="1" x14ac:dyDescent="0.25">
      <c r="A52" s="19">
        <f t="shared" si="5"/>
        <v>8</v>
      </c>
      <c r="B52" s="27">
        <v>1931</v>
      </c>
      <c r="C52" s="43" t="s">
        <v>575</v>
      </c>
      <c r="D52" s="43" t="s">
        <v>576</v>
      </c>
      <c r="E52" s="49" t="s">
        <v>543</v>
      </c>
      <c r="F52" s="19" t="str">
        <f>_xlfn.XLOOKUP(__xlnm._FilterDatabase_1510[[#This Row],[SAPSA Number]],'DS Point summary'!A:A,'DS Point summary'!E:E)</f>
        <v>Lady</v>
      </c>
      <c r="G52" s="21">
        <f ca="1">_xlfn.XLOOKUP(__xlnm._FilterDatabase_1510[[#This Row],[SAPSA Number]],'DS Point summary'!A:A,'DS Point summary'!F:F)</f>
        <v>53</v>
      </c>
      <c r="H52" s="21" t="s">
        <v>680</v>
      </c>
      <c r="I52" s="23">
        <f t="shared" si="3"/>
        <v>0</v>
      </c>
      <c r="J52" s="24">
        <f t="shared" si="4"/>
        <v>0</v>
      </c>
      <c r="K52" s="25">
        <v>0</v>
      </c>
      <c r="L52" s="26">
        <v>0</v>
      </c>
      <c r="M52" s="25">
        <v>0</v>
      </c>
      <c r="N52" s="26">
        <v>0</v>
      </c>
      <c r="O52" s="25">
        <v>0</v>
      </c>
      <c r="P52" s="26">
        <v>0</v>
      </c>
      <c r="Q52" s="25">
        <v>0</v>
      </c>
      <c r="R52" s="26">
        <v>0</v>
      </c>
      <c r="S52" s="25">
        <v>0</v>
      </c>
      <c r="T52" s="26">
        <v>0</v>
      </c>
      <c r="U52" s="25">
        <v>0</v>
      </c>
      <c r="V52" s="26">
        <v>0</v>
      </c>
    </row>
    <row r="53" spans="1:22" ht="14.45" customHeight="1" x14ac:dyDescent="0.25">
      <c r="A53" s="19">
        <f t="shared" si="5"/>
        <v>8</v>
      </c>
      <c r="B53" s="98">
        <v>2045</v>
      </c>
      <c r="C53" s="43" t="str">
        <f>_xlfn.XLOOKUP(__xlnm._FilterDatabase_1510[[#This Row],[SAPSA Number]],'DS Point summary'!A:A,'DS Point summary'!B:B)</f>
        <v>Vasco Adrian</v>
      </c>
      <c r="D53" s="43" t="str">
        <f>_xlfn.XLOOKUP(__xlnm._FilterDatabase_1510[[#This Row],[SAPSA Number]],'DS Point summary'!A:A,'DS Point summary'!C:C)</f>
        <v>Barbolini</v>
      </c>
      <c r="E53" s="22" t="str">
        <f>_xlfn.XLOOKUP(__xlnm._FilterDatabase_1510[[#This Row],[SAPSA Number]],'DS Point summary'!A:A,'DS Point summary'!D:D)</f>
        <v>VA</v>
      </c>
      <c r="F53" s="19" t="str">
        <f ca="1">_xlfn.XLOOKUP(__xlnm._FilterDatabase_1510[[#This Row],[SAPSA Number]],'DS Point summary'!A:A,'DS Point summary'!E:E)</f>
        <v>S</v>
      </c>
      <c r="G53" s="21">
        <f ca="1">_xlfn.XLOOKUP(__xlnm._FilterDatabase_1510[[#This Row],[SAPSA Number]],'DS Point summary'!A:A,'DS Point summary'!F:F)</f>
        <v>51</v>
      </c>
      <c r="H53" s="21" t="s">
        <v>680</v>
      </c>
      <c r="I53" s="23">
        <f t="shared" si="3"/>
        <v>0</v>
      </c>
      <c r="J53" s="24">
        <f t="shared" si="4"/>
        <v>0</v>
      </c>
      <c r="K53" s="25">
        <v>0</v>
      </c>
      <c r="L53" s="26">
        <v>0</v>
      </c>
      <c r="M53" s="25">
        <v>0</v>
      </c>
      <c r="N53" s="26">
        <v>0</v>
      </c>
      <c r="O53" s="25">
        <v>0</v>
      </c>
      <c r="P53" s="26">
        <v>0</v>
      </c>
      <c r="Q53" s="25">
        <v>0</v>
      </c>
      <c r="R53" s="26">
        <v>0</v>
      </c>
      <c r="S53" s="25">
        <v>0</v>
      </c>
      <c r="T53" s="26">
        <v>0</v>
      </c>
      <c r="U53" s="25">
        <v>0</v>
      </c>
      <c r="V53" s="26">
        <v>0</v>
      </c>
    </row>
    <row r="54" spans="1:22" ht="14.45" customHeight="1" x14ac:dyDescent="0.25">
      <c r="A54" s="19">
        <f t="shared" si="5"/>
        <v>8</v>
      </c>
      <c r="B54" s="27">
        <v>2051</v>
      </c>
      <c r="C54" s="43" t="s">
        <v>548</v>
      </c>
      <c r="D54" s="43" t="s">
        <v>183</v>
      </c>
      <c r="E54" s="49" t="s">
        <v>549</v>
      </c>
      <c r="F54" s="19" t="str">
        <f ca="1">_xlfn.XLOOKUP(__xlnm._FilterDatabase_1510[[#This Row],[SAPSA Number]],'DS Point summary'!A:A,'DS Point summary'!E:E)</f>
        <v>SS</v>
      </c>
      <c r="G54" s="21">
        <f ca="1">_xlfn.XLOOKUP(__xlnm._FilterDatabase_1510[[#This Row],[SAPSA Number]],'DS Point summary'!A:A,'DS Point summary'!F:F)</f>
        <v>70</v>
      </c>
      <c r="H54" s="21" t="s">
        <v>680</v>
      </c>
      <c r="I54" s="23">
        <f t="shared" si="3"/>
        <v>0</v>
      </c>
      <c r="J54" s="24">
        <f t="shared" si="4"/>
        <v>0</v>
      </c>
      <c r="K54" s="25">
        <v>0</v>
      </c>
      <c r="L54" s="26">
        <v>0</v>
      </c>
      <c r="M54" s="25">
        <v>0</v>
      </c>
      <c r="N54" s="26">
        <v>0</v>
      </c>
      <c r="O54" s="25">
        <v>0</v>
      </c>
      <c r="P54" s="26">
        <v>0</v>
      </c>
      <c r="Q54" s="25">
        <v>0</v>
      </c>
      <c r="R54" s="26">
        <v>0</v>
      </c>
      <c r="S54" s="25">
        <v>0</v>
      </c>
      <c r="T54" s="26">
        <v>0</v>
      </c>
      <c r="U54" s="25">
        <v>0</v>
      </c>
      <c r="V54" s="26">
        <v>0</v>
      </c>
    </row>
    <row r="55" spans="1:22" ht="14.45" customHeight="1" x14ac:dyDescent="0.25">
      <c r="A55" s="19">
        <f t="shared" si="5"/>
        <v>8</v>
      </c>
      <c r="B55" s="27">
        <v>2089</v>
      </c>
      <c r="C55" s="43" t="s">
        <v>182</v>
      </c>
      <c r="D55" s="43" t="s">
        <v>183</v>
      </c>
      <c r="E55" s="49" t="s">
        <v>144</v>
      </c>
      <c r="F55" s="19" t="str">
        <f ca="1">_xlfn.XLOOKUP(__xlnm._FilterDatabase_1510[[#This Row],[SAPSA Number]],'DS Point summary'!A:A,'DS Point summary'!E:E)</f>
        <v xml:space="preserve"> </v>
      </c>
      <c r="G55" s="21">
        <f ca="1">_xlfn.XLOOKUP(__xlnm._FilterDatabase_1510[[#This Row],[SAPSA Number]],'DS Point summary'!A:A,'DS Point summary'!F:F)</f>
        <v>39</v>
      </c>
      <c r="H55" s="21" t="s">
        <v>680</v>
      </c>
      <c r="I55" s="23">
        <f t="shared" si="3"/>
        <v>0</v>
      </c>
      <c r="J55" s="24">
        <f t="shared" si="4"/>
        <v>0</v>
      </c>
      <c r="K55" s="25">
        <v>0</v>
      </c>
      <c r="L55" s="26">
        <v>0</v>
      </c>
      <c r="M55" s="25">
        <v>0</v>
      </c>
      <c r="N55" s="26">
        <v>0</v>
      </c>
      <c r="O55" s="25">
        <v>0</v>
      </c>
      <c r="P55" s="26">
        <v>0</v>
      </c>
      <c r="Q55" s="25">
        <v>0</v>
      </c>
      <c r="R55" s="26">
        <v>0</v>
      </c>
      <c r="S55" s="25">
        <v>0</v>
      </c>
      <c r="T55" s="26">
        <v>0</v>
      </c>
      <c r="U55" s="25">
        <v>0</v>
      </c>
      <c r="V55" s="26">
        <v>0</v>
      </c>
    </row>
    <row r="56" spans="1:22" ht="14.45" customHeight="1" x14ac:dyDescent="0.25">
      <c r="A56" s="19">
        <f t="shared" si="5"/>
        <v>8</v>
      </c>
      <c r="B56" s="20">
        <v>2651</v>
      </c>
      <c r="C56" s="21" t="s">
        <v>488</v>
      </c>
      <c r="D56" s="21" t="s">
        <v>489</v>
      </c>
      <c r="E56" s="22" t="s">
        <v>490</v>
      </c>
      <c r="F56" s="19" t="str">
        <f ca="1">_xlfn.XLOOKUP(__xlnm._FilterDatabase_1510[[#This Row],[SAPSA Number]],'DS Point summary'!A:A,'DS Point summary'!E:E)</f>
        <v xml:space="preserve"> </v>
      </c>
      <c r="G56" s="21">
        <f ca="1">_xlfn.XLOOKUP(__xlnm._FilterDatabase_1510[[#This Row],[SAPSA Number]],'DS Point summary'!A:A,'DS Point summary'!F:F)</f>
        <v>49</v>
      </c>
      <c r="H56" s="21" t="s">
        <v>680</v>
      </c>
      <c r="I56" s="23">
        <f t="shared" si="3"/>
        <v>0</v>
      </c>
      <c r="J56" s="24">
        <f t="shared" si="4"/>
        <v>0</v>
      </c>
      <c r="K56" s="25">
        <v>0</v>
      </c>
      <c r="L56" s="26">
        <v>0</v>
      </c>
      <c r="M56" s="25">
        <v>0</v>
      </c>
      <c r="N56" s="26">
        <v>0</v>
      </c>
      <c r="O56" s="25">
        <v>0</v>
      </c>
      <c r="P56" s="26">
        <v>0</v>
      </c>
      <c r="Q56" s="25">
        <v>0</v>
      </c>
      <c r="R56" s="26">
        <v>0</v>
      </c>
      <c r="S56" s="25">
        <v>0</v>
      </c>
      <c r="T56" s="26">
        <v>0</v>
      </c>
      <c r="U56" s="25">
        <v>0</v>
      </c>
      <c r="V56" s="26">
        <v>0</v>
      </c>
    </row>
    <row r="57" spans="1:22" ht="14.45" customHeight="1" x14ac:dyDescent="0.25">
      <c r="A57" s="19">
        <f t="shared" si="5"/>
        <v>8</v>
      </c>
      <c r="B57" s="27">
        <v>2655</v>
      </c>
      <c r="C57" s="43" t="s">
        <v>533</v>
      </c>
      <c r="D57" s="43" t="s">
        <v>307</v>
      </c>
      <c r="E57" s="49" t="s">
        <v>528</v>
      </c>
      <c r="F57" s="19" t="str">
        <f>_xlfn.XLOOKUP(__xlnm._FilterDatabase_1510[[#This Row],[SAPSA Number]],'DS Point summary'!A:A,'DS Point summary'!E:E)</f>
        <v>S Jnr</v>
      </c>
      <c r="G57" s="21">
        <f ca="1">_xlfn.XLOOKUP(__xlnm._FilterDatabase_1510[[#This Row],[SAPSA Number]],'DS Point summary'!A:A,'DS Point summary'!F:F)</f>
        <v>15</v>
      </c>
      <c r="H57" s="21" t="s">
        <v>680</v>
      </c>
      <c r="I57" s="23">
        <f t="shared" si="3"/>
        <v>0</v>
      </c>
      <c r="J57" s="24">
        <f t="shared" si="4"/>
        <v>0</v>
      </c>
      <c r="K57" s="25">
        <v>0</v>
      </c>
      <c r="L57" s="26">
        <v>0</v>
      </c>
      <c r="M57" s="25">
        <v>0</v>
      </c>
      <c r="N57" s="26">
        <v>0</v>
      </c>
      <c r="O57" s="25">
        <v>0</v>
      </c>
      <c r="P57" s="26">
        <v>0</v>
      </c>
      <c r="Q57" s="25">
        <v>0</v>
      </c>
      <c r="R57" s="26">
        <v>0</v>
      </c>
      <c r="S57" s="25">
        <v>0</v>
      </c>
      <c r="T57" s="26">
        <v>0</v>
      </c>
      <c r="U57" s="25">
        <v>0</v>
      </c>
      <c r="V57" s="26">
        <v>0</v>
      </c>
    </row>
    <row r="58" spans="1:22" ht="14.45" customHeight="1" x14ac:dyDescent="0.25">
      <c r="A58" s="19">
        <f t="shared" si="5"/>
        <v>8</v>
      </c>
      <c r="B58" s="27">
        <v>2688</v>
      </c>
      <c r="C58" s="43" t="s">
        <v>188</v>
      </c>
      <c r="D58" s="43" t="s">
        <v>164</v>
      </c>
      <c r="E58" s="49" t="s">
        <v>189</v>
      </c>
      <c r="F58" s="19" t="str">
        <f ca="1">_xlfn.XLOOKUP(__xlnm._FilterDatabase_1510[[#This Row],[SAPSA Number]],'DS Point summary'!A:A,'DS Point summary'!E:E)</f>
        <v>Jnr</v>
      </c>
      <c r="G58" s="21">
        <f ca="1">_xlfn.XLOOKUP(__xlnm._FilterDatabase_1510[[#This Row],[SAPSA Number]],'DS Point summary'!A:A,'DS Point summary'!F:F)</f>
        <v>20</v>
      </c>
      <c r="H58" s="21" t="s">
        <v>680</v>
      </c>
      <c r="I58" s="23">
        <f t="shared" si="3"/>
        <v>0</v>
      </c>
      <c r="J58" s="24">
        <f t="shared" si="4"/>
        <v>0</v>
      </c>
      <c r="K58" s="25">
        <v>0</v>
      </c>
      <c r="L58" s="26">
        <v>0</v>
      </c>
      <c r="M58" s="25">
        <v>0</v>
      </c>
      <c r="N58" s="26">
        <v>0</v>
      </c>
      <c r="O58" s="25">
        <v>0</v>
      </c>
      <c r="P58" s="26">
        <v>0</v>
      </c>
      <c r="Q58" s="25">
        <v>0</v>
      </c>
      <c r="R58" s="26">
        <v>0</v>
      </c>
      <c r="S58" s="25">
        <v>0</v>
      </c>
      <c r="T58" s="26">
        <v>0</v>
      </c>
      <c r="U58" s="25">
        <v>0</v>
      </c>
      <c r="V58" s="26">
        <v>0</v>
      </c>
    </row>
    <row r="59" spans="1:22" ht="14.45" customHeight="1" x14ac:dyDescent="0.25">
      <c r="A59" s="19">
        <f t="shared" si="5"/>
        <v>8</v>
      </c>
      <c r="B59" s="27">
        <v>2928</v>
      </c>
      <c r="C59" s="43" t="s">
        <v>151</v>
      </c>
      <c r="D59" s="43" t="s">
        <v>152</v>
      </c>
      <c r="E59" s="49" t="s">
        <v>153</v>
      </c>
      <c r="F59" s="19" t="str">
        <f ca="1">_xlfn.XLOOKUP(__xlnm._FilterDatabase_1510[[#This Row],[SAPSA Number]],'DS Point summary'!A:A,'DS Point summary'!E:E)</f>
        <v>S</v>
      </c>
      <c r="G59" s="21">
        <f ca="1">_xlfn.XLOOKUP(__xlnm._FilterDatabase_1510[[#This Row],[SAPSA Number]],'DS Point summary'!A:A,'DS Point summary'!F:F)</f>
        <v>56</v>
      </c>
      <c r="H59" s="21" t="s">
        <v>680</v>
      </c>
      <c r="I59" s="23">
        <f t="shared" si="3"/>
        <v>0</v>
      </c>
      <c r="J59" s="24">
        <f t="shared" si="4"/>
        <v>0</v>
      </c>
      <c r="K59" s="25">
        <v>0</v>
      </c>
      <c r="L59" s="26">
        <v>0</v>
      </c>
      <c r="M59" s="25">
        <v>0</v>
      </c>
      <c r="N59" s="26">
        <v>0</v>
      </c>
      <c r="O59" s="25">
        <v>0</v>
      </c>
      <c r="P59" s="26">
        <v>0</v>
      </c>
      <c r="Q59" s="25">
        <v>0</v>
      </c>
      <c r="R59" s="26">
        <v>0</v>
      </c>
      <c r="S59" s="25">
        <v>0</v>
      </c>
      <c r="T59" s="26">
        <v>0</v>
      </c>
      <c r="U59" s="25">
        <v>0</v>
      </c>
      <c r="V59" s="26">
        <v>0</v>
      </c>
    </row>
    <row r="60" spans="1:22" ht="14.45" customHeight="1" x14ac:dyDescent="0.25">
      <c r="A60" s="19">
        <f t="shared" si="5"/>
        <v>8</v>
      </c>
      <c r="B60" s="27">
        <v>2950</v>
      </c>
      <c r="C60" s="43" t="s">
        <v>508</v>
      </c>
      <c r="D60" s="43" t="s">
        <v>345</v>
      </c>
      <c r="E60" s="49" t="s">
        <v>509</v>
      </c>
      <c r="F60" s="19" t="str">
        <f ca="1">_xlfn.XLOOKUP(__xlnm._FilterDatabase_1510[[#This Row],[SAPSA Number]],'DS Point summary'!A:A,'DS Point summary'!E:E)</f>
        <v xml:space="preserve"> </v>
      </c>
      <c r="G60" s="21">
        <f ca="1">_xlfn.XLOOKUP(__xlnm._FilterDatabase_1510[[#This Row],[SAPSA Number]],'DS Point summary'!A:A,'DS Point summary'!F:F)</f>
        <v>43</v>
      </c>
      <c r="H60" s="21" t="s">
        <v>680</v>
      </c>
      <c r="I60" s="23">
        <f t="shared" si="3"/>
        <v>0</v>
      </c>
      <c r="J60" s="24">
        <f t="shared" si="4"/>
        <v>0</v>
      </c>
      <c r="K60" s="25">
        <v>0</v>
      </c>
      <c r="L60" s="26">
        <v>0</v>
      </c>
      <c r="M60" s="25">
        <v>0</v>
      </c>
      <c r="N60" s="26">
        <v>0</v>
      </c>
      <c r="O60" s="25">
        <v>0</v>
      </c>
      <c r="P60" s="26">
        <v>0</v>
      </c>
      <c r="Q60" s="25">
        <v>0</v>
      </c>
      <c r="R60" s="26">
        <v>0</v>
      </c>
      <c r="S60" s="25">
        <v>0</v>
      </c>
      <c r="T60" s="26">
        <v>0</v>
      </c>
      <c r="U60" s="25">
        <v>0</v>
      </c>
      <c r="V60" s="26">
        <v>0</v>
      </c>
    </row>
    <row r="61" spans="1:22" ht="14.45" customHeight="1" x14ac:dyDescent="0.25">
      <c r="A61" s="19">
        <f t="shared" si="5"/>
        <v>8</v>
      </c>
      <c r="B61" s="27">
        <v>2960</v>
      </c>
      <c r="C61" s="43" t="s">
        <v>313</v>
      </c>
      <c r="D61" s="43" t="s">
        <v>314</v>
      </c>
      <c r="E61" s="49" t="s">
        <v>291</v>
      </c>
      <c r="F61" s="19" t="str">
        <f ca="1">_xlfn.XLOOKUP(__xlnm._FilterDatabase_1510[[#This Row],[SAPSA Number]],'DS Point summary'!A:A,'DS Point summary'!E:E)</f>
        <v xml:space="preserve"> </v>
      </c>
      <c r="G61" s="21">
        <f ca="1">_xlfn.XLOOKUP(__xlnm._FilterDatabase_1510[[#This Row],[SAPSA Number]],'DS Point summary'!A:A,'DS Point summary'!F:F)</f>
        <v>45</v>
      </c>
      <c r="H61" s="21" t="s">
        <v>680</v>
      </c>
      <c r="I61" s="23">
        <f t="shared" si="3"/>
        <v>0</v>
      </c>
      <c r="J61" s="24">
        <f t="shared" si="4"/>
        <v>0</v>
      </c>
      <c r="K61" s="25">
        <v>0</v>
      </c>
      <c r="L61" s="26">
        <v>0</v>
      </c>
      <c r="M61" s="25">
        <v>0</v>
      </c>
      <c r="N61" s="26">
        <v>0</v>
      </c>
      <c r="O61" s="25">
        <v>0</v>
      </c>
      <c r="P61" s="26">
        <v>0</v>
      </c>
      <c r="Q61" s="25">
        <v>0</v>
      </c>
      <c r="R61" s="26">
        <v>0</v>
      </c>
      <c r="S61" s="25">
        <v>0</v>
      </c>
      <c r="T61" s="26">
        <v>0</v>
      </c>
      <c r="U61" s="25">
        <v>0</v>
      </c>
      <c r="V61" s="26">
        <v>0</v>
      </c>
    </row>
    <row r="62" spans="1:22" ht="14.45" customHeight="1" x14ac:dyDescent="0.25">
      <c r="A62" s="19">
        <f t="shared" si="5"/>
        <v>8</v>
      </c>
      <c r="B62" s="27">
        <v>3172</v>
      </c>
      <c r="C62" s="43" t="s">
        <v>454</v>
      </c>
      <c r="D62" s="43" t="s">
        <v>241</v>
      </c>
      <c r="E62" s="49" t="s">
        <v>455</v>
      </c>
      <c r="F62" s="19" t="str">
        <f ca="1">_xlfn.XLOOKUP(__xlnm._FilterDatabase_1510[[#This Row],[SAPSA Number]],'DS Point summary'!A:A,'DS Point summary'!E:E)</f>
        <v>SS</v>
      </c>
      <c r="G62" s="21">
        <f ca="1">_xlfn.XLOOKUP(__xlnm._FilterDatabase_1510[[#This Row],[SAPSA Number]],'DS Point summary'!A:A,'DS Point summary'!F:F)</f>
        <v>63</v>
      </c>
      <c r="H62" s="21" t="s">
        <v>680</v>
      </c>
      <c r="I62" s="23">
        <f t="shared" si="3"/>
        <v>0</v>
      </c>
      <c r="J62" s="24">
        <f t="shared" si="4"/>
        <v>0</v>
      </c>
      <c r="K62" s="25">
        <v>0</v>
      </c>
      <c r="L62" s="26">
        <v>0</v>
      </c>
      <c r="M62" s="25">
        <v>0</v>
      </c>
      <c r="N62" s="26">
        <v>0</v>
      </c>
      <c r="O62" s="25">
        <v>0</v>
      </c>
      <c r="P62" s="26">
        <v>0</v>
      </c>
      <c r="Q62" s="25">
        <v>0</v>
      </c>
      <c r="R62" s="26">
        <v>0</v>
      </c>
      <c r="S62" s="25">
        <v>0</v>
      </c>
      <c r="T62" s="26">
        <v>0</v>
      </c>
      <c r="U62" s="25">
        <v>0</v>
      </c>
      <c r="V62" s="26">
        <v>0</v>
      </c>
    </row>
    <row r="63" spans="1:22" ht="14.45" customHeight="1" x14ac:dyDescent="0.25">
      <c r="A63" s="19">
        <f t="shared" si="5"/>
        <v>8</v>
      </c>
      <c r="B63" s="27">
        <v>3173</v>
      </c>
      <c r="C63" s="43" t="s">
        <v>240</v>
      </c>
      <c r="D63" s="43" t="s">
        <v>241</v>
      </c>
      <c r="E63" s="49" t="s">
        <v>242</v>
      </c>
      <c r="F63" s="19" t="str">
        <f ca="1">_xlfn.XLOOKUP(__xlnm._FilterDatabase_1510[[#This Row],[SAPSA Number]],'DS Point summary'!A:A,'DS Point summary'!E:E)</f>
        <v xml:space="preserve"> </v>
      </c>
      <c r="G63" s="21">
        <f ca="1">_xlfn.XLOOKUP(__xlnm._FilterDatabase_1510[[#This Row],[SAPSA Number]],'DS Point summary'!A:A,'DS Point summary'!F:F)</f>
        <v>29</v>
      </c>
      <c r="H63" s="21" t="s">
        <v>680</v>
      </c>
      <c r="I63" s="23">
        <f t="shared" si="3"/>
        <v>0</v>
      </c>
      <c r="J63" s="24">
        <f t="shared" si="4"/>
        <v>0</v>
      </c>
      <c r="K63" s="25">
        <v>0</v>
      </c>
      <c r="L63" s="26">
        <v>0</v>
      </c>
      <c r="M63" s="25">
        <v>0</v>
      </c>
      <c r="N63" s="26">
        <v>0</v>
      </c>
      <c r="O63" s="25">
        <v>0</v>
      </c>
      <c r="P63" s="26">
        <v>0</v>
      </c>
      <c r="Q63" s="25">
        <v>0</v>
      </c>
      <c r="R63" s="26">
        <v>0</v>
      </c>
      <c r="S63" s="25">
        <v>0</v>
      </c>
      <c r="T63" s="26">
        <v>0</v>
      </c>
      <c r="U63" s="25">
        <v>0</v>
      </c>
      <c r="V63" s="26">
        <v>0</v>
      </c>
    </row>
    <row r="64" spans="1:22" ht="14.45" customHeight="1" x14ac:dyDescent="0.25">
      <c r="A64" s="19">
        <f t="shared" si="5"/>
        <v>8</v>
      </c>
      <c r="B64" s="28">
        <v>3209</v>
      </c>
      <c r="C64" s="43" t="s">
        <v>446</v>
      </c>
      <c r="D64" s="43" t="s">
        <v>447</v>
      </c>
      <c r="E64" s="51" t="s">
        <v>448</v>
      </c>
      <c r="F64" s="19" t="str">
        <f>_xlfn.XLOOKUP(__xlnm._FilterDatabase_1510[[#This Row],[SAPSA Number]],'DS Point summary'!A:A,'DS Point summary'!E:E)</f>
        <v>S</v>
      </c>
      <c r="G64" s="21">
        <f ca="1">_xlfn.XLOOKUP(__xlnm._FilterDatabase_1510[[#This Row],[SAPSA Number]],'DS Point summary'!A:A,'DS Point summary'!F:F)</f>
        <v>51</v>
      </c>
      <c r="H64" s="21" t="s">
        <v>680</v>
      </c>
      <c r="I64" s="23">
        <f t="shared" si="3"/>
        <v>0</v>
      </c>
      <c r="J64" s="24">
        <f t="shared" si="4"/>
        <v>0</v>
      </c>
      <c r="K64" s="25">
        <v>0</v>
      </c>
      <c r="L64" s="26">
        <v>0</v>
      </c>
      <c r="M64" s="25">
        <v>0</v>
      </c>
      <c r="N64" s="26">
        <v>0</v>
      </c>
      <c r="O64" s="25">
        <v>0</v>
      </c>
      <c r="P64" s="26">
        <v>0</v>
      </c>
      <c r="Q64" s="25">
        <v>0</v>
      </c>
      <c r="R64" s="26">
        <v>0</v>
      </c>
      <c r="S64" s="25">
        <v>0</v>
      </c>
      <c r="T64" s="26">
        <v>0</v>
      </c>
      <c r="U64" s="25">
        <v>0</v>
      </c>
      <c r="V64" s="26">
        <v>0</v>
      </c>
    </row>
    <row r="65" spans="1:22" ht="14.45" customHeight="1" x14ac:dyDescent="0.25">
      <c r="A65" s="19">
        <f t="shared" si="5"/>
        <v>8</v>
      </c>
      <c r="B65" s="28">
        <v>3225</v>
      </c>
      <c r="C65" s="43" t="s">
        <v>398</v>
      </c>
      <c r="D65" s="43" t="s">
        <v>399</v>
      </c>
      <c r="E65" s="51" t="s">
        <v>400</v>
      </c>
      <c r="F65" s="19" t="str">
        <f ca="1">_xlfn.XLOOKUP(__xlnm._FilterDatabase_1510[[#This Row],[SAPSA Number]],'DS Point summary'!A:A,'DS Point summary'!E:E)</f>
        <v xml:space="preserve"> </v>
      </c>
      <c r="G65" s="21">
        <f ca="1">_xlfn.XLOOKUP(__xlnm._FilterDatabase_1510[[#This Row],[SAPSA Number]],'DS Point summary'!A:A,'DS Point summary'!F:F)</f>
        <v>41</v>
      </c>
      <c r="H65" s="21" t="s">
        <v>680</v>
      </c>
      <c r="I65" s="23">
        <f t="shared" si="3"/>
        <v>0</v>
      </c>
      <c r="J65" s="24">
        <f t="shared" si="4"/>
        <v>0</v>
      </c>
      <c r="K65" s="25">
        <v>0</v>
      </c>
      <c r="L65" s="26">
        <v>0</v>
      </c>
      <c r="M65" s="25">
        <v>0</v>
      </c>
      <c r="N65" s="26">
        <v>0</v>
      </c>
      <c r="O65" s="25">
        <v>0</v>
      </c>
      <c r="P65" s="26">
        <v>0</v>
      </c>
      <c r="Q65" s="25">
        <v>0</v>
      </c>
      <c r="R65" s="26">
        <v>0</v>
      </c>
      <c r="S65" s="25">
        <v>0</v>
      </c>
      <c r="T65" s="26">
        <v>0</v>
      </c>
      <c r="U65" s="25">
        <v>0</v>
      </c>
      <c r="V65" s="26">
        <v>0</v>
      </c>
    </row>
    <row r="66" spans="1:22" ht="14.45" customHeight="1" x14ac:dyDescent="0.25">
      <c r="A66" s="19">
        <f t="shared" si="5"/>
        <v>8</v>
      </c>
      <c r="B66" s="29">
        <v>3226</v>
      </c>
      <c r="C66" s="21" t="s">
        <v>412</v>
      </c>
      <c r="D66" s="21" t="s">
        <v>399</v>
      </c>
      <c r="E66" s="21" t="s">
        <v>413</v>
      </c>
      <c r="F66" s="19" t="str">
        <f>_xlfn.XLOOKUP(__xlnm._FilterDatabase_1510[[#This Row],[SAPSA Number]],'DS Point summary'!A:A,'DS Point summary'!E:E)</f>
        <v>Lady</v>
      </c>
      <c r="G66" s="21">
        <f ca="1">_xlfn.XLOOKUP(__xlnm._FilterDatabase_1510[[#This Row],[SAPSA Number]],'DS Point summary'!A:A,'DS Point summary'!F:F)</f>
        <v>39</v>
      </c>
      <c r="H66" s="21" t="s">
        <v>680</v>
      </c>
      <c r="I66" s="23">
        <f t="shared" ref="I66:I97" si="6">(IF(K66&gt;0,1,0)+(IF(L66&gt;0,1,0))+(IF(M66&gt;0,1,0))+(IF(N66&gt;0,1,0))+(IF(O66&gt;0,1,0))+(IF(P66&gt;0,1,0))+(IF(Q66&gt;0,1,0))+(IF(R66&gt;0,1,0))+(IF(S66&gt;0,1,0))+(IF(T66&gt;0,1,0))+(IF(U66&gt;0,1,0))+(IF(V66&gt;0,1,0)))</f>
        <v>0</v>
      </c>
      <c r="J66" s="24">
        <f t="shared" ref="J66:J97" si="7">(LARGE(K66:U66,1)+LARGE(K66:U66,2)+LARGE(K66:U66,3)+LARGE(K66:U66,4)+LARGE(K66:U66,5))/5</f>
        <v>0</v>
      </c>
      <c r="K66" s="25">
        <v>0</v>
      </c>
      <c r="L66" s="26">
        <v>0</v>
      </c>
      <c r="M66" s="25">
        <v>0</v>
      </c>
      <c r="N66" s="26">
        <v>0</v>
      </c>
      <c r="O66" s="25">
        <v>0</v>
      </c>
      <c r="P66" s="26">
        <v>0</v>
      </c>
      <c r="Q66" s="25">
        <v>0</v>
      </c>
      <c r="R66" s="26">
        <v>0</v>
      </c>
      <c r="S66" s="25">
        <v>0</v>
      </c>
      <c r="T66" s="26">
        <v>0</v>
      </c>
      <c r="U66" s="25">
        <v>0</v>
      </c>
      <c r="V66" s="26">
        <v>0</v>
      </c>
    </row>
    <row r="67" spans="1:22" ht="14.45" customHeight="1" x14ac:dyDescent="0.25">
      <c r="A67" s="19">
        <f t="shared" si="5"/>
        <v>8</v>
      </c>
      <c r="B67" s="28">
        <v>3268</v>
      </c>
      <c r="C67" s="43" t="s">
        <v>263</v>
      </c>
      <c r="D67" s="43" t="s">
        <v>265</v>
      </c>
      <c r="E67" s="51" t="s">
        <v>264</v>
      </c>
      <c r="F67" s="19" t="str">
        <f ca="1">_xlfn.XLOOKUP(__xlnm._FilterDatabase_1510[[#This Row],[SAPSA Number]],'DS Point summary'!A:A,'DS Point summary'!E:E)</f>
        <v>SS</v>
      </c>
      <c r="G67" s="21">
        <f ca="1">_xlfn.XLOOKUP(__xlnm._FilterDatabase_1510[[#This Row],[SAPSA Number]],'DS Point summary'!A:A,'DS Point summary'!F:F)</f>
        <v>86</v>
      </c>
      <c r="H67" s="21" t="s">
        <v>680</v>
      </c>
      <c r="I67" s="23">
        <f t="shared" si="6"/>
        <v>0</v>
      </c>
      <c r="J67" s="24">
        <f t="shared" si="7"/>
        <v>0</v>
      </c>
      <c r="K67" s="25">
        <v>0</v>
      </c>
      <c r="L67" s="26">
        <v>0</v>
      </c>
      <c r="M67" s="25">
        <v>0</v>
      </c>
      <c r="N67" s="26">
        <v>0</v>
      </c>
      <c r="O67" s="25">
        <v>0</v>
      </c>
      <c r="P67" s="26">
        <v>0</v>
      </c>
      <c r="Q67" s="25">
        <v>0</v>
      </c>
      <c r="R67" s="26">
        <v>0</v>
      </c>
      <c r="S67" s="25">
        <v>0</v>
      </c>
      <c r="T67" s="26">
        <v>0</v>
      </c>
      <c r="U67" s="25">
        <v>0</v>
      </c>
      <c r="V67" s="26">
        <v>0</v>
      </c>
    </row>
    <row r="68" spans="1:22" ht="14.45" customHeight="1" x14ac:dyDescent="0.25">
      <c r="A68" s="19">
        <f t="shared" si="5"/>
        <v>8</v>
      </c>
      <c r="B68" s="29">
        <v>3338</v>
      </c>
      <c r="C68" s="29" t="s">
        <v>75</v>
      </c>
      <c r="D68" s="29" t="s">
        <v>76</v>
      </c>
      <c r="E68" s="29" t="s">
        <v>77</v>
      </c>
      <c r="F68" s="19" t="str">
        <f ca="1">_xlfn.XLOOKUP(__xlnm._FilterDatabase_1510[[#This Row],[SAPSA Number]],'DS Point summary'!A:A,'DS Point summary'!E:E)</f>
        <v>S</v>
      </c>
      <c r="G68" s="21">
        <f ca="1">_xlfn.XLOOKUP(__xlnm._FilterDatabase_1510[[#This Row],[SAPSA Number]],'DS Point summary'!A:A,'DS Point summary'!F:F)</f>
        <v>51</v>
      </c>
      <c r="H68" s="21" t="s">
        <v>680</v>
      </c>
      <c r="I68" s="23">
        <f t="shared" si="6"/>
        <v>0</v>
      </c>
      <c r="J68" s="24">
        <f t="shared" si="7"/>
        <v>0</v>
      </c>
      <c r="K68" s="25">
        <v>0</v>
      </c>
      <c r="L68" s="26">
        <v>0</v>
      </c>
      <c r="M68" s="25">
        <v>0</v>
      </c>
      <c r="N68" s="26">
        <v>0</v>
      </c>
      <c r="O68" s="25">
        <v>0</v>
      </c>
      <c r="P68" s="26">
        <v>0</v>
      </c>
      <c r="Q68" s="25">
        <v>0</v>
      </c>
      <c r="R68" s="26">
        <v>0</v>
      </c>
      <c r="S68" s="25">
        <v>0</v>
      </c>
      <c r="T68" s="26">
        <v>0</v>
      </c>
      <c r="U68" s="25">
        <v>0</v>
      </c>
      <c r="V68" s="26">
        <v>0</v>
      </c>
    </row>
    <row r="69" spans="1:22" ht="14.45" customHeight="1" x14ac:dyDescent="0.25">
      <c r="A69" s="19">
        <f t="shared" si="5"/>
        <v>8</v>
      </c>
      <c r="B69" s="29">
        <v>3339</v>
      </c>
      <c r="C69" s="29" t="s">
        <v>306</v>
      </c>
      <c r="D69" s="29" t="s">
        <v>307</v>
      </c>
      <c r="E69" s="29" t="s">
        <v>308</v>
      </c>
      <c r="F69" s="19" t="str">
        <f ca="1">_xlfn.XLOOKUP(__xlnm._FilterDatabase_1510[[#This Row],[SAPSA Number]],'DS Point summary'!A:A,'DS Point summary'!E:E)</f>
        <v xml:space="preserve"> </v>
      </c>
      <c r="G69" s="21">
        <f ca="1">_xlfn.XLOOKUP(__xlnm._FilterDatabase_1510[[#This Row],[SAPSA Number]],'DS Point summary'!A:A,'DS Point summary'!F:F)</f>
        <v>49</v>
      </c>
      <c r="H69" s="21" t="s">
        <v>680</v>
      </c>
      <c r="I69" s="23">
        <f t="shared" si="6"/>
        <v>0</v>
      </c>
      <c r="J69" s="24">
        <f t="shared" si="7"/>
        <v>0</v>
      </c>
      <c r="K69" s="25">
        <v>0</v>
      </c>
      <c r="L69" s="26">
        <v>0</v>
      </c>
      <c r="M69" s="25">
        <v>0</v>
      </c>
      <c r="N69" s="26">
        <v>0</v>
      </c>
      <c r="O69" s="25">
        <v>0</v>
      </c>
      <c r="P69" s="26">
        <v>0</v>
      </c>
      <c r="Q69" s="25">
        <v>0</v>
      </c>
      <c r="R69" s="26">
        <v>0</v>
      </c>
      <c r="S69" s="25">
        <v>0</v>
      </c>
      <c r="T69" s="26">
        <v>0</v>
      </c>
      <c r="U69" s="25">
        <v>0</v>
      </c>
      <c r="V69" s="26">
        <v>0</v>
      </c>
    </row>
    <row r="70" spans="1:22" x14ac:dyDescent="0.25">
      <c r="A70" s="19">
        <f t="shared" si="5"/>
        <v>8</v>
      </c>
      <c r="B70" s="28">
        <v>3350</v>
      </c>
      <c r="C70" s="43" t="s">
        <v>114</v>
      </c>
      <c r="D70" s="43" t="s">
        <v>76</v>
      </c>
      <c r="E70" s="51" t="s">
        <v>115</v>
      </c>
      <c r="F70" s="19" t="str">
        <f ca="1">_xlfn.XLOOKUP(__xlnm._FilterDatabase_1510[[#This Row],[SAPSA Number]],'DS Point summary'!A:A,'DS Point summary'!E:E)</f>
        <v xml:space="preserve"> </v>
      </c>
      <c r="G70" s="21">
        <f ca="1">_xlfn.XLOOKUP(__xlnm._FilterDatabase_1510[[#This Row],[SAPSA Number]],'DS Point summary'!A:A,'DS Point summary'!F:F)</f>
        <v>48</v>
      </c>
      <c r="H70" s="21" t="s">
        <v>680</v>
      </c>
      <c r="I70" s="23">
        <f t="shared" si="6"/>
        <v>0</v>
      </c>
      <c r="J70" s="24">
        <f t="shared" si="7"/>
        <v>0</v>
      </c>
      <c r="K70" s="25">
        <v>0</v>
      </c>
      <c r="L70" s="26">
        <v>0</v>
      </c>
      <c r="M70" s="25">
        <v>0</v>
      </c>
      <c r="N70" s="26">
        <v>0</v>
      </c>
      <c r="O70" s="25">
        <v>0</v>
      </c>
      <c r="P70" s="26">
        <v>0</v>
      </c>
      <c r="Q70" s="25">
        <v>0</v>
      </c>
      <c r="R70" s="26">
        <v>0</v>
      </c>
      <c r="S70" s="25">
        <v>0</v>
      </c>
      <c r="T70" s="26">
        <v>0</v>
      </c>
      <c r="U70" s="25">
        <v>0</v>
      </c>
      <c r="V70" s="26">
        <v>0</v>
      </c>
    </row>
    <row r="71" spans="1:22" x14ac:dyDescent="0.25">
      <c r="A71" s="19">
        <f t="shared" si="5"/>
        <v>8</v>
      </c>
      <c r="B71" s="28">
        <v>3369</v>
      </c>
      <c r="C71" s="43" t="s">
        <v>52</v>
      </c>
      <c r="D71" s="43" t="s">
        <v>53</v>
      </c>
      <c r="E71" s="51" t="s">
        <v>54</v>
      </c>
      <c r="F71" s="19" t="str">
        <f ca="1">_xlfn.XLOOKUP(__xlnm._FilterDatabase_1510[[#This Row],[SAPSA Number]],'DS Point summary'!A:A,'DS Point summary'!E:E)</f>
        <v>S</v>
      </c>
      <c r="G71" s="21">
        <f ca="1">_xlfn.XLOOKUP(__xlnm._FilterDatabase_1510[[#This Row],[SAPSA Number]],'DS Point summary'!A:A,'DS Point summary'!F:F)</f>
        <v>51</v>
      </c>
      <c r="H71" s="21" t="s">
        <v>680</v>
      </c>
      <c r="I71" s="23">
        <f t="shared" si="6"/>
        <v>0</v>
      </c>
      <c r="J71" s="24">
        <f t="shared" si="7"/>
        <v>0</v>
      </c>
      <c r="K71" s="25">
        <v>0</v>
      </c>
      <c r="L71" s="26">
        <v>0</v>
      </c>
      <c r="M71" s="25">
        <v>0</v>
      </c>
      <c r="N71" s="26">
        <v>0</v>
      </c>
      <c r="O71" s="25">
        <v>0</v>
      </c>
      <c r="P71" s="26">
        <v>0</v>
      </c>
      <c r="Q71" s="25">
        <v>0</v>
      </c>
      <c r="R71" s="26">
        <v>0</v>
      </c>
      <c r="S71" s="25">
        <v>0</v>
      </c>
      <c r="T71" s="26">
        <v>0</v>
      </c>
      <c r="U71" s="25">
        <v>0</v>
      </c>
      <c r="V71" s="26">
        <v>0</v>
      </c>
    </row>
    <row r="72" spans="1:22" x14ac:dyDescent="0.25">
      <c r="A72" s="19">
        <f t="shared" si="5"/>
        <v>8</v>
      </c>
      <c r="B72" s="28">
        <v>3395</v>
      </c>
      <c r="C72" s="43" t="s">
        <v>46</v>
      </c>
      <c r="D72" s="43" t="s">
        <v>47</v>
      </c>
      <c r="E72" s="51" t="s">
        <v>27</v>
      </c>
      <c r="F72" s="19" t="str">
        <f>_xlfn.XLOOKUP(__xlnm._FilterDatabase_1510[[#This Row],[SAPSA Number]],'DS Point summary'!A:A,'DS Point summary'!E:E)</f>
        <v>Lady</v>
      </c>
      <c r="G72" s="21">
        <f ca="1">_xlfn.XLOOKUP(__xlnm._FilterDatabase_1510[[#This Row],[SAPSA Number]],'DS Point summary'!A:A,'DS Point summary'!F:F)</f>
        <v>54</v>
      </c>
      <c r="H72" s="21" t="s">
        <v>680</v>
      </c>
      <c r="I72" s="23">
        <f t="shared" si="6"/>
        <v>0</v>
      </c>
      <c r="J72" s="24">
        <f t="shared" si="7"/>
        <v>0</v>
      </c>
      <c r="K72" s="25">
        <v>0</v>
      </c>
      <c r="L72" s="26">
        <v>0</v>
      </c>
      <c r="M72" s="25">
        <v>0</v>
      </c>
      <c r="N72" s="26">
        <v>0</v>
      </c>
      <c r="O72" s="25">
        <v>0</v>
      </c>
      <c r="P72" s="26">
        <v>0</v>
      </c>
      <c r="Q72" s="25">
        <v>0</v>
      </c>
      <c r="R72" s="26">
        <v>0</v>
      </c>
      <c r="S72" s="25">
        <v>0</v>
      </c>
      <c r="T72" s="26">
        <v>0</v>
      </c>
      <c r="U72" s="25">
        <v>0</v>
      </c>
      <c r="V72" s="26">
        <v>0</v>
      </c>
    </row>
    <row r="73" spans="1:22" x14ac:dyDescent="0.25">
      <c r="A73" s="19">
        <f t="shared" si="5"/>
        <v>8</v>
      </c>
      <c r="B73" s="28">
        <v>3396</v>
      </c>
      <c r="C73" s="43" t="s">
        <v>334</v>
      </c>
      <c r="D73" s="43" t="s">
        <v>47</v>
      </c>
      <c r="E73" s="51" t="s">
        <v>335</v>
      </c>
      <c r="F73" s="19" t="str">
        <f ca="1">_xlfn.XLOOKUP(__xlnm._FilterDatabase_1510[[#This Row],[SAPSA Number]],'DS Point summary'!A:A,'DS Point summary'!E:E)</f>
        <v>SS</v>
      </c>
      <c r="G73" s="21">
        <f ca="1">_xlfn.XLOOKUP(__xlnm._FilterDatabase_1510[[#This Row],[SAPSA Number]],'DS Point summary'!A:A,'DS Point summary'!F:F)</f>
        <v>68</v>
      </c>
      <c r="H73" s="21" t="s">
        <v>680</v>
      </c>
      <c r="I73" s="23">
        <f t="shared" si="6"/>
        <v>0</v>
      </c>
      <c r="J73" s="24">
        <f t="shared" si="7"/>
        <v>0</v>
      </c>
      <c r="K73" s="25">
        <v>0</v>
      </c>
      <c r="L73" s="26">
        <v>0</v>
      </c>
      <c r="M73" s="25">
        <v>0</v>
      </c>
      <c r="N73" s="26">
        <v>0</v>
      </c>
      <c r="O73" s="25">
        <v>0</v>
      </c>
      <c r="P73" s="26">
        <v>0</v>
      </c>
      <c r="Q73" s="25">
        <v>0</v>
      </c>
      <c r="R73" s="26">
        <v>0</v>
      </c>
      <c r="S73" s="25">
        <v>0</v>
      </c>
      <c r="T73" s="26">
        <v>0</v>
      </c>
      <c r="U73" s="25">
        <v>0</v>
      </c>
      <c r="V73" s="26">
        <v>0</v>
      </c>
    </row>
    <row r="74" spans="1:22" x14ac:dyDescent="0.25">
      <c r="A74" s="19">
        <f t="shared" si="5"/>
        <v>8</v>
      </c>
      <c r="B74" s="28">
        <v>3416</v>
      </c>
      <c r="C74" s="43" t="s">
        <v>201</v>
      </c>
      <c r="D74" s="43" t="s">
        <v>202</v>
      </c>
      <c r="E74" s="51" t="s">
        <v>203</v>
      </c>
      <c r="F74" s="19" t="str">
        <f ca="1">_xlfn.XLOOKUP(__xlnm._FilterDatabase_1510[[#This Row],[SAPSA Number]],'DS Point summary'!A:A,'DS Point summary'!E:E)</f>
        <v xml:space="preserve"> </v>
      </c>
      <c r="G74" s="21">
        <f ca="1">_xlfn.XLOOKUP(__xlnm._FilterDatabase_1510[[#This Row],[SAPSA Number]],'DS Point summary'!A:A,'DS Point summary'!F:F)</f>
        <v>39</v>
      </c>
      <c r="H74" s="21" t="s">
        <v>680</v>
      </c>
      <c r="I74" s="23">
        <f t="shared" si="6"/>
        <v>0</v>
      </c>
      <c r="J74" s="24">
        <f t="shared" si="7"/>
        <v>0</v>
      </c>
      <c r="K74" s="25">
        <v>0</v>
      </c>
      <c r="L74" s="26">
        <v>0</v>
      </c>
      <c r="M74" s="25">
        <v>0</v>
      </c>
      <c r="N74" s="26">
        <v>0</v>
      </c>
      <c r="O74" s="25">
        <v>0</v>
      </c>
      <c r="P74" s="26">
        <v>0</v>
      </c>
      <c r="Q74" s="25">
        <v>0</v>
      </c>
      <c r="R74" s="26">
        <v>0</v>
      </c>
      <c r="S74" s="25">
        <v>0</v>
      </c>
      <c r="T74" s="26">
        <v>0</v>
      </c>
      <c r="U74" s="25">
        <v>0</v>
      </c>
      <c r="V74" s="26">
        <v>0</v>
      </c>
    </row>
    <row r="75" spans="1:22" x14ac:dyDescent="0.25">
      <c r="A75" s="19">
        <f t="shared" si="5"/>
        <v>8</v>
      </c>
      <c r="B75" s="27">
        <v>3576</v>
      </c>
      <c r="C75" s="43" t="s">
        <v>88</v>
      </c>
      <c r="D75" s="43" t="s">
        <v>76</v>
      </c>
      <c r="E75" s="49" t="s">
        <v>89</v>
      </c>
      <c r="F75" s="19" t="str">
        <f ca="1">_xlfn.XLOOKUP(__xlnm._FilterDatabase_1510[[#This Row],[SAPSA Number]],'DS Point summary'!A:A,'DS Point summary'!E:E)</f>
        <v xml:space="preserve"> </v>
      </c>
      <c r="G75" s="21">
        <f ca="1">_xlfn.XLOOKUP(__xlnm._FilterDatabase_1510[[#This Row],[SAPSA Number]],'DS Point summary'!A:A,'DS Point summary'!F:F)</f>
        <v>44</v>
      </c>
      <c r="H75" s="21" t="s">
        <v>680</v>
      </c>
      <c r="I75" s="23">
        <f t="shared" si="6"/>
        <v>0</v>
      </c>
      <c r="J75" s="24">
        <f t="shared" si="7"/>
        <v>0</v>
      </c>
      <c r="K75" s="25">
        <v>0</v>
      </c>
      <c r="L75" s="26">
        <v>0</v>
      </c>
      <c r="M75" s="25">
        <v>0</v>
      </c>
      <c r="N75" s="26">
        <v>0</v>
      </c>
      <c r="O75" s="25">
        <v>0</v>
      </c>
      <c r="P75" s="26">
        <v>0</v>
      </c>
      <c r="Q75" s="25">
        <v>0</v>
      </c>
      <c r="R75" s="26">
        <v>0</v>
      </c>
      <c r="S75" s="25">
        <v>0</v>
      </c>
      <c r="T75" s="26">
        <v>0</v>
      </c>
      <c r="U75" s="25">
        <v>0</v>
      </c>
      <c r="V75" s="26">
        <v>0</v>
      </c>
    </row>
    <row r="76" spans="1:22" x14ac:dyDescent="0.25">
      <c r="A76" s="19">
        <f t="shared" si="5"/>
        <v>8</v>
      </c>
      <c r="B76" s="27">
        <v>3577</v>
      </c>
      <c r="C76" s="43" t="s">
        <v>698</v>
      </c>
      <c r="D76" s="43" t="s">
        <v>699</v>
      </c>
      <c r="E76" s="49" t="s">
        <v>837</v>
      </c>
      <c r="F76" s="19" t="str">
        <f ca="1">_xlfn.XLOOKUP(__xlnm._FilterDatabase_1510[[#This Row],[SAPSA Number]],'DS Point summary'!A:A,'DS Point summary'!E:E)</f>
        <v xml:space="preserve"> </v>
      </c>
      <c r="G76" s="21">
        <f ca="1">_xlfn.XLOOKUP(__xlnm._FilterDatabase_1510[[#This Row],[SAPSA Number]],'DS Point summary'!A:A,'DS Point summary'!F:F)</f>
        <v>41</v>
      </c>
      <c r="H76" s="21" t="s">
        <v>680</v>
      </c>
      <c r="I76" s="23">
        <f t="shared" si="6"/>
        <v>0</v>
      </c>
      <c r="J76" s="24">
        <f t="shared" si="7"/>
        <v>0</v>
      </c>
      <c r="K76" s="25">
        <v>0</v>
      </c>
      <c r="L76" s="26">
        <v>0</v>
      </c>
      <c r="M76" s="25">
        <v>0</v>
      </c>
      <c r="N76" s="26">
        <v>0</v>
      </c>
      <c r="O76" s="25">
        <v>0</v>
      </c>
      <c r="P76" s="26">
        <v>0</v>
      </c>
      <c r="Q76" s="25">
        <v>0</v>
      </c>
      <c r="R76" s="26">
        <v>0</v>
      </c>
      <c r="S76" s="25">
        <v>0</v>
      </c>
      <c r="T76" s="26">
        <v>0</v>
      </c>
      <c r="U76" s="25">
        <v>0</v>
      </c>
      <c r="V76" s="26">
        <v>0</v>
      </c>
    </row>
    <row r="77" spans="1:22" x14ac:dyDescent="0.25">
      <c r="A77" s="19">
        <f t="shared" si="5"/>
        <v>8</v>
      </c>
      <c r="B77" s="33">
        <v>3587</v>
      </c>
      <c r="C77" s="45" t="s">
        <v>135</v>
      </c>
      <c r="D77" s="45" t="s">
        <v>136</v>
      </c>
      <c r="E77" s="153" t="s">
        <v>137</v>
      </c>
      <c r="F77" s="19" t="str">
        <f ca="1">_xlfn.XLOOKUP(__xlnm._FilterDatabase_1510[[#This Row],[SAPSA Number]],'DS Point summary'!A:A,'DS Point summary'!E:E)</f>
        <v xml:space="preserve"> </v>
      </c>
      <c r="G77" s="21">
        <f ca="1">_xlfn.XLOOKUP(__xlnm._FilterDatabase_1510[[#This Row],[SAPSA Number]],'DS Point summary'!A:A,'DS Point summary'!F:F)</f>
        <v>37</v>
      </c>
      <c r="H77" s="21" t="s">
        <v>680</v>
      </c>
      <c r="I77" s="23">
        <f t="shared" si="6"/>
        <v>0</v>
      </c>
      <c r="J77" s="24">
        <f t="shared" si="7"/>
        <v>0</v>
      </c>
      <c r="K77" s="25">
        <v>0</v>
      </c>
      <c r="L77" s="26">
        <v>0</v>
      </c>
      <c r="M77" s="25">
        <v>0</v>
      </c>
      <c r="N77" s="26">
        <v>0</v>
      </c>
      <c r="O77" s="25">
        <v>0</v>
      </c>
      <c r="P77" s="26">
        <v>0</v>
      </c>
      <c r="Q77" s="25">
        <v>0</v>
      </c>
      <c r="R77" s="26">
        <v>0</v>
      </c>
      <c r="S77" s="25">
        <v>0</v>
      </c>
      <c r="T77" s="26">
        <v>0</v>
      </c>
      <c r="U77" s="25">
        <v>0</v>
      </c>
      <c r="V77" s="26">
        <v>0</v>
      </c>
    </row>
    <row r="78" spans="1:22" x14ac:dyDescent="0.25">
      <c r="A78" s="19">
        <f t="shared" si="5"/>
        <v>8</v>
      </c>
      <c r="B78" s="28">
        <v>3703</v>
      </c>
      <c r="C78" s="46" t="s">
        <v>279</v>
      </c>
      <c r="D78" s="43" t="s">
        <v>280</v>
      </c>
      <c r="E78" s="51" t="s">
        <v>277</v>
      </c>
      <c r="F78" s="19" t="str">
        <f ca="1">_xlfn.XLOOKUP(__xlnm._FilterDatabase_1510[[#This Row],[SAPSA Number]],'DS Point summary'!A:A,'DS Point summary'!E:E)</f>
        <v>S</v>
      </c>
      <c r="G78" s="21">
        <f ca="1">_xlfn.XLOOKUP(__xlnm._FilterDatabase_1510[[#This Row],[SAPSA Number]],'DS Point summary'!A:A,'DS Point summary'!F:F)</f>
        <v>53</v>
      </c>
      <c r="H78" s="21" t="s">
        <v>680</v>
      </c>
      <c r="I78" s="23">
        <f t="shared" si="6"/>
        <v>0</v>
      </c>
      <c r="J78" s="24">
        <f t="shared" si="7"/>
        <v>0</v>
      </c>
      <c r="K78" s="25">
        <v>0</v>
      </c>
      <c r="L78" s="26">
        <v>0</v>
      </c>
      <c r="M78" s="25">
        <v>0</v>
      </c>
      <c r="N78" s="26">
        <v>0</v>
      </c>
      <c r="O78" s="25">
        <v>0</v>
      </c>
      <c r="P78" s="26">
        <v>0</v>
      </c>
      <c r="Q78" s="25">
        <v>0</v>
      </c>
      <c r="R78" s="26">
        <v>0</v>
      </c>
      <c r="S78" s="25">
        <v>0</v>
      </c>
      <c r="T78" s="26">
        <v>0</v>
      </c>
      <c r="U78" s="25">
        <v>0</v>
      </c>
      <c r="V78" s="26">
        <v>0</v>
      </c>
    </row>
    <row r="79" spans="1:22" x14ac:dyDescent="0.25">
      <c r="A79" s="34">
        <f t="shared" si="5"/>
        <v>8</v>
      </c>
      <c r="B79" s="35">
        <v>3782</v>
      </c>
      <c r="C79" s="47" t="s">
        <v>247</v>
      </c>
      <c r="D79" s="47" t="s">
        <v>248</v>
      </c>
      <c r="E79" s="53" t="s">
        <v>249</v>
      </c>
      <c r="F79" s="19" t="str">
        <f ca="1">_xlfn.XLOOKUP(__xlnm._FilterDatabase_1510[[#This Row],[SAPSA Number]],'DS Point summary'!A:A,'DS Point summary'!E:E)</f>
        <v>S</v>
      </c>
      <c r="G79" s="21">
        <f ca="1">_xlfn.XLOOKUP(__xlnm._FilterDatabase_1510[[#This Row],[SAPSA Number]],'DS Point summary'!A:A,'DS Point summary'!F:F)</f>
        <v>52</v>
      </c>
      <c r="H79" s="21" t="s">
        <v>680</v>
      </c>
      <c r="I79" s="37">
        <f t="shared" si="6"/>
        <v>0</v>
      </c>
      <c r="J79" s="24">
        <f t="shared" si="7"/>
        <v>0</v>
      </c>
      <c r="K79" s="25">
        <v>0</v>
      </c>
      <c r="L79" s="26">
        <v>0</v>
      </c>
      <c r="M79" s="25">
        <v>0</v>
      </c>
      <c r="N79" s="26">
        <v>0</v>
      </c>
      <c r="O79" s="25">
        <v>0</v>
      </c>
      <c r="P79" s="26">
        <v>0</v>
      </c>
      <c r="Q79" s="25">
        <v>0</v>
      </c>
      <c r="R79" s="26">
        <v>0</v>
      </c>
      <c r="S79" s="25">
        <v>0</v>
      </c>
      <c r="T79" s="26">
        <v>0</v>
      </c>
      <c r="U79" s="25">
        <v>0</v>
      </c>
      <c r="V79" s="26">
        <v>0</v>
      </c>
    </row>
    <row r="80" spans="1:22" x14ac:dyDescent="0.25">
      <c r="A80" s="34">
        <f t="shared" si="5"/>
        <v>8</v>
      </c>
      <c r="B80" s="35">
        <v>3810</v>
      </c>
      <c r="C80" s="47" t="s">
        <v>526</v>
      </c>
      <c r="D80" s="47" t="s">
        <v>527</v>
      </c>
      <c r="E80" s="53" t="s">
        <v>528</v>
      </c>
      <c r="F80" s="19" t="str">
        <f ca="1">_xlfn.XLOOKUP(__xlnm._FilterDatabase_1510[[#This Row],[SAPSA Number]],'DS Point summary'!A:A,'DS Point summary'!E:E)</f>
        <v>S</v>
      </c>
      <c r="G80" s="21">
        <f ca="1">_xlfn.XLOOKUP(__xlnm._FilterDatabase_1510[[#This Row],[SAPSA Number]],'DS Point summary'!A:A,'DS Point summary'!F:F)</f>
        <v>54</v>
      </c>
      <c r="H80" s="21" t="s">
        <v>680</v>
      </c>
      <c r="I80" s="37">
        <f t="shared" si="6"/>
        <v>0</v>
      </c>
      <c r="J80" s="24">
        <f t="shared" si="7"/>
        <v>0</v>
      </c>
      <c r="K80" s="25">
        <v>0</v>
      </c>
      <c r="L80" s="26">
        <v>0</v>
      </c>
      <c r="M80" s="25">
        <v>0</v>
      </c>
      <c r="N80" s="26">
        <v>0</v>
      </c>
      <c r="O80" s="25">
        <v>0</v>
      </c>
      <c r="P80" s="26">
        <v>0</v>
      </c>
      <c r="Q80" s="25">
        <v>0</v>
      </c>
      <c r="R80" s="26">
        <v>0</v>
      </c>
      <c r="S80" s="25">
        <v>0</v>
      </c>
      <c r="T80" s="26">
        <v>0</v>
      </c>
      <c r="U80" s="25">
        <v>0</v>
      </c>
      <c r="V80" s="26">
        <v>0</v>
      </c>
    </row>
    <row r="81" spans="1:22" x14ac:dyDescent="0.25">
      <c r="A81" s="34">
        <f t="shared" si="5"/>
        <v>8</v>
      </c>
      <c r="B81" s="35">
        <v>3822</v>
      </c>
      <c r="C81" s="47" t="s">
        <v>594</v>
      </c>
      <c r="D81" s="47" t="s">
        <v>595</v>
      </c>
      <c r="E81" s="53" t="s">
        <v>596</v>
      </c>
      <c r="F81" s="19" t="str">
        <f ca="1">_xlfn.XLOOKUP(__xlnm._FilterDatabase_1510[[#This Row],[SAPSA Number]],'DS Point summary'!A:A,'DS Point summary'!E:E)</f>
        <v xml:space="preserve"> </v>
      </c>
      <c r="G81" s="21">
        <f ca="1">_xlfn.XLOOKUP(__xlnm._FilterDatabase_1510[[#This Row],[SAPSA Number]],'DS Point summary'!A:A,'DS Point summary'!F:F)</f>
        <v>49</v>
      </c>
      <c r="H81" s="21" t="s">
        <v>680</v>
      </c>
      <c r="I81" s="37">
        <f t="shared" si="6"/>
        <v>0</v>
      </c>
      <c r="J81" s="24">
        <f t="shared" si="7"/>
        <v>0</v>
      </c>
      <c r="K81" s="25">
        <v>0</v>
      </c>
      <c r="L81" s="26">
        <v>0</v>
      </c>
      <c r="M81" s="25">
        <v>0</v>
      </c>
      <c r="N81" s="26">
        <v>0</v>
      </c>
      <c r="O81" s="25">
        <v>0</v>
      </c>
      <c r="P81" s="26">
        <v>0</v>
      </c>
      <c r="Q81" s="25">
        <v>0</v>
      </c>
      <c r="R81" s="26">
        <v>0</v>
      </c>
      <c r="S81" s="25">
        <v>0</v>
      </c>
      <c r="T81" s="26">
        <v>0</v>
      </c>
      <c r="U81" s="25">
        <v>0</v>
      </c>
      <c r="V81" s="26">
        <v>0</v>
      </c>
    </row>
    <row r="82" spans="1:22" x14ac:dyDescent="0.25">
      <c r="A82" s="34">
        <f t="shared" si="5"/>
        <v>8</v>
      </c>
      <c r="B82" s="35">
        <v>3832</v>
      </c>
      <c r="C82" s="47" t="s">
        <v>169</v>
      </c>
      <c r="D82" s="47" t="s">
        <v>170</v>
      </c>
      <c r="E82" s="53" t="s">
        <v>171</v>
      </c>
      <c r="F82" s="19" t="str">
        <f>_xlfn.XLOOKUP(__xlnm._FilterDatabase_1510[[#This Row],[SAPSA Number]],'DS Point summary'!A:A,'DS Point summary'!E:E)</f>
        <v>S</v>
      </c>
      <c r="G82" s="21">
        <f ca="1">_xlfn.XLOOKUP(__xlnm._FilterDatabase_1510[[#This Row],[SAPSA Number]],'DS Point summary'!A:A,'DS Point summary'!F:F)</f>
        <v>50</v>
      </c>
      <c r="H82" s="21" t="s">
        <v>680</v>
      </c>
      <c r="I82" s="37">
        <f t="shared" si="6"/>
        <v>0</v>
      </c>
      <c r="J82" s="24">
        <f t="shared" si="7"/>
        <v>0</v>
      </c>
      <c r="K82" s="25">
        <v>0</v>
      </c>
      <c r="L82" s="26">
        <v>0</v>
      </c>
      <c r="M82" s="25">
        <v>0</v>
      </c>
      <c r="N82" s="26">
        <v>0</v>
      </c>
      <c r="O82" s="25">
        <v>0</v>
      </c>
      <c r="P82" s="26">
        <v>0</v>
      </c>
      <c r="Q82" s="25">
        <v>0</v>
      </c>
      <c r="R82" s="26">
        <v>0</v>
      </c>
      <c r="S82" s="25">
        <v>0</v>
      </c>
      <c r="T82" s="26">
        <v>0</v>
      </c>
      <c r="U82" s="25">
        <v>0</v>
      </c>
      <c r="V82" s="26">
        <v>0</v>
      </c>
    </row>
    <row r="83" spans="1:22" x14ac:dyDescent="0.25">
      <c r="A83" s="34">
        <f t="shared" si="5"/>
        <v>8</v>
      </c>
      <c r="B83" s="35">
        <v>3836</v>
      </c>
      <c r="C83" s="47" t="s">
        <v>158</v>
      </c>
      <c r="D83" s="47" t="s">
        <v>164</v>
      </c>
      <c r="E83" s="53" t="s">
        <v>144</v>
      </c>
      <c r="F83" s="19" t="str">
        <f ca="1">_xlfn.XLOOKUP(__xlnm._FilterDatabase_1510[[#This Row],[SAPSA Number]],'DS Point summary'!A:A,'DS Point summary'!E:E)</f>
        <v>SS</v>
      </c>
      <c r="G83" s="21">
        <f ca="1">_xlfn.XLOOKUP(__xlnm._FilterDatabase_1510[[#This Row],[SAPSA Number]],'DS Point summary'!A:A,'DS Point summary'!F:F)</f>
        <v>65</v>
      </c>
      <c r="H83" s="21" t="s">
        <v>680</v>
      </c>
      <c r="I83" s="37">
        <f t="shared" si="6"/>
        <v>0</v>
      </c>
      <c r="J83" s="24">
        <f t="shared" si="7"/>
        <v>0</v>
      </c>
      <c r="K83" s="25">
        <v>0</v>
      </c>
      <c r="L83" s="26">
        <v>0</v>
      </c>
      <c r="M83" s="25">
        <v>0</v>
      </c>
      <c r="N83" s="26">
        <v>0</v>
      </c>
      <c r="O83" s="25">
        <v>0</v>
      </c>
      <c r="P83" s="26">
        <v>0</v>
      </c>
      <c r="Q83" s="25">
        <v>0</v>
      </c>
      <c r="R83" s="26">
        <v>0</v>
      </c>
      <c r="S83" s="25">
        <v>0</v>
      </c>
      <c r="T83" s="26">
        <v>0</v>
      </c>
      <c r="U83" s="25">
        <v>0</v>
      </c>
      <c r="V83" s="26">
        <v>0</v>
      </c>
    </row>
    <row r="84" spans="1:22" x14ac:dyDescent="0.25">
      <c r="A84" s="34">
        <f t="shared" si="5"/>
        <v>8</v>
      </c>
      <c r="B84" s="53">
        <v>3837</v>
      </c>
      <c r="C84" s="47" t="str">
        <f>_xlfn.XLOOKUP(__xlnm._FilterDatabase_1510[[#This Row],[SAPSA Number]],'DS Point summary'!A:A,'DS Point summary'!B:B)</f>
        <v>Danéel Jonne</v>
      </c>
      <c r="D84" s="47" t="str">
        <f>_xlfn.XLOOKUP(__xlnm._FilterDatabase_1510[[#This Row],[SAPSA Number]],'DS Point summary'!A:A,'DS Point summary'!C:C)</f>
        <v>Van Eck</v>
      </c>
      <c r="E84" s="36" t="str">
        <f>_xlfn.XLOOKUP(__xlnm._FilterDatabase_1510[[#This Row],[SAPSA Number]],'DS Point summary'!A:A,'DS Point summary'!D:D)</f>
        <v>DJ</v>
      </c>
      <c r="F84" s="19" t="str">
        <f ca="1">_xlfn.XLOOKUP(__xlnm._FilterDatabase_1510[[#This Row],[SAPSA Number]],'DS Point summary'!A:A,'DS Point summary'!E:E)</f>
        <v xml:space="preserve"> </v>
      </c>
      <c r="G84" s="21">
        <f ca="1">_xlfn.XLOOKUP(__xlnm._FilterDatabase_1510[[#This Row],[SAPSA Number]],'DS Point summary'!A:A,'DS Point summary'!F:F)</f>
        <v>46</v>
      </c>
      <c r="H84" s="21" t="s">
        <v>680</v>
      </c>
      <c r="I84" s="37">
        <f t="shared" si="6"/>
        <v>0</v>
      </c>
      <c r="J84" s="24">
        <f t="shared" si="7"/>
        <v>0</v>
      </c>
      <c r="K84" s="25">
        <v>0</v>
      </c>
      <c r="L84" s="26">
        <v>0</v>
      </c>
      <c r="M84" s="25">
        <v>0</v>
      </c>
      <c r="N84" s="26">
        <v>0</v>
      </c>
      <c r="O84" s="25">
        <v>0</v>
      </c>
      <c r="P84" s="26">
        <v>0</v>
      </c>
      <c r="Q84" s="25">
        <v>0</v>
      </c>
      <c r="R84" s="26">
        <v>0</v>
      </c>
      <c r="S84" s="25">
        <v>0</v>
      </c>
      <c r="T84" s="26">
        <v>0</v>
      </c>
      <c r="U84" s="25">
        <v>0</v>
      </c>
      <c r="V84" s="26">
        <v>0</v>
      </c>
    </row>
    <row r="85" spans="1:22" x14ac:dyDescent="0.25">
      <c r="A85" s="38">
        <f t="shared" si="5"/>
        <v>8</v>
      </c>
      <c r="B85" s="47">
        <v>3842</v>
      </c>
      <c r="C85" s="47" t="str">
        <f>_xlfn.XLOOKUP(__xlnm._FilterDatabase_1510[[#This Row],[SAPSA Number]],'DS Point summary'!A:A,'DS Point summary'!B:B)</f>
        <v>Gideon Coenraad</v>
      </c>
      <c r="D85" s="47" t="str">
        <f>_xlfn.XLOOKUP(__xlnm._FilterDatabase_1510[[#This Row],[SAPSA Number]],'DS Point summary'!A:A,'DS Point summary'!C:C)</f>
        <v>Muller</v>
      </c>
      <c r="E85" s="36" t="str">
        <f>_xlfn.XLOOKUP(__xlnm._FilterDatabase_1510[[#This Row],[SAPSA Number]],'DS Point summary'!A:A,'DS Point summary'!D:D)</f>
        <v>GC</v>
      </c>
      <c r="F85" s="19" t="str">
        <f ca="1">_xlfn.XLOOKUP(__xlnm._FilterDatabase_1510[[#This Row],[SAPSA Number]],'DS Point summary'!A:A,'DS Point summary'!E:E)</f>
        <v xml:space="preserve"> </v>
      </c>
      <c r="G85" s="21">
        <f ca="1">_xlfn.XLOOKUP(__xlnm._FilterDatabase_1510[[#This Row],[SAPSA Number]],'DS Point summary'!A:A,'DS Point summary'!F:F)</f>
        <v>42</v>
      </c>
      <c r="H85" s="21" t="s">
        <v>680</v>
      </c>
      <c r="I85" s="37">
        <f t="shared" si="6"/>
        <v>0</v>
      </c>
      <c r="J85" s="24">
        <f t="shared" si="7"/>
        <v>0</v>
      </c>
      <c r="K85" s="25">
        <v>0</v>
      </c>
      <c r="L85" s="26">
        <v>0</v>
      </c>
      <c r="M85" s="25">
        <v>0</v>
      </c>
      <c r="N85" s="26">
        <v>0</v>
      </c>
      <c r="O85" s="25">
        <v>0</v>
      </c>
      <c r="P85" s="26">
        <v>0</v>
      </c>
      <c r="Q85" s="25">
        <v>0</v>
      </c>
      <c r="R85" s="26">
        <v>0</v>
      </c>
      <c r="S85" s="25">
        <v>0</v>
      </c>
      <c r="T85" s="26">
        <v>0</v>
      </c>
      <c r="U85" s="25">
        <v>0</v>
      </c>
      <c r="V85" s="26">
        <v>0</v>
      </c>
    </row>
    <row r="86" spans="1:22" x14ac:dyDescent="0.25">
      <c r="A86" s="38">
        <f t="shared" si="5"/>
        <v>8</v>
      </c>
      <c r="B86" s="39">
        <v>4094</v>
      </c>
      <c r="C86" s="48" t="str">
        <f>_xlfn.XLOOKUP(__xlnm._FilterDatabase_1510[[#This Row],[SAPSA Number]],'DS Point summary'!A:A,'DS Point summary'!B:B)</f>
        <v>Johan</v>
      </c>
      <c r="D86" s="48" t="str">
        <f>_xlfn.XLOOKUP(__xlnm._FilterDatabase_1510[[#This Row],[SAPSA Number]],'DS Point summary'!A:A,'DS Point summary'!C:C)</f>
        <v>Kemp</v>
      </c>
      <c r="E86" s="151" t="str">
        <f>_xlfn.XLOOKUP(__xlnm._FilterDatabase_1510[[#This Row],[SAPSA Number]],'DS Point summary'!A:A,'DS Point summary'!D:D)</f>
        <v>J</v>
      </c>
      <c r="F86" s="19" t="str">
        <f ca="1">_xlfn.XLOOKUP(__xlnm._FilterDatabase_1510[[#This Row],[SAPSA Number]],'DS Point summary'!A:A,'DS Point summary'!E:E)</f>
        <v xml:space="preserve"> </v>
      </c>
      <c r="G86" s="21">
        <f ca="1">_xlfn.XLOOKUP(__xlnm._FilterDatabase_1510[[#This Row],[SAPSA Number]],'DS Point summary'!A:A,'DS Point summary'!F:F)</f>
        <v>40</v>
      </c>
      <c r="H86" s="21" t="s">
        <v>680</v>
      </c>
      <c r="I86" s="37">
        <f t="shared" si="6"/>
        <v>0</v>
      </c>
      <c r="J86" s="24">
        <f t="shared" si="7"/>
        <v>0</v>
      </c>
      <c r="K86" s="25">
        <v>0</v>
      </c>
      <c r="L86" s="26">
        <v>0</v>
      </c>
      <c r="M86" s="25">
        <v>0</v>
      </c>
      <c r="N86" s="26">
        <v>0</v>
      </c>
      <c r="O86" s="25">
        <v>0</v>
      </c>
      <c r="P86" s="26">
        <v>0</v>
      </c>
      <c r="Q86" s="25">
        <v>0</v>
      </c>
      <c r="R86" s="26">
        <v>0</v>
      </c>
      <c r="S86" s="25">
        <v>0</v>
      </c>
      <c r="T86" s="26">
        <v>0</v>
      </c>
      <c r="U86" s="25">
        <v>0</v>
      </c>
      <c r="V86" s="26">
        <v>0</v>
      </c>
    </row>
    <row r="87" spans="1:22" x14ac:dyDescent="0.25">
      <c r="A87" s="38">
        <f t="shared" si="5"/>
        <v>8</v>
      </c>
      <c r="B87" s="35">
        <v>4272</v>
      </c>
      <c r="C87" s="47" t="s">
        <v>587</v>
      </c>
      <c r="D87" s="47" t="s">
        <v>588</v>
      </c>
      <c r="E87" s="53" t="s">
        <v>589</v>
      </c>
      <c r="F87" s="19" t="str">
        <f ca="1">_xlfn.XLOOKUP(__xlnm._FilterDatabase_1510[[#This Row],[SAPSA Number]],'DS Point summary'!A:A,'DS Point summary'!E:E)</f>
        <v xml:space="preserve"> </v>
      </c>
      <c r="G87" s="21">
        <f ca="1">_xlfn.XLOOKUP(__xlnm._FilterDatabase_1510[[#This Row],[SAPSA Number]],'DS Point summary'!A:A,'DS Point summary'!F:F)</f>
        <v>49</v>
      </c>
      <c r="H87" s="21" t="s">
        <v>680</v>
      </c>
      <c r="I87" s="37">
        <f t="shared" si="6"/>
        <v>0</v>
      </c>
      <c r="J87" s="24">
        <f t="shared" si="7"/>
        <v>0</v>
      </c>
      <c r="K87" s="25">
        <v>0</v>
      </c>
      <c r="L87" s="26">
        <v>0</v>
      </c>
      <c r="M87" s="25">
        <v>0</v>
      </c>
      <c r="N87" s="26">
        <v>0</v>
      </c>
      <c r="O87" s="25">
        <v>0</v>
      </c>
      <c r="P87" s="26">
        <v>0</v>
      </c>
      <c r="Q87" s="25">
        <v>0</v>
      </c>
      <c r="R87" s="26">
        <v>0</v>
      </c>
      <c r="S87" s="25">
        <v>0</v>
      </c>
      <c r="T87" s="26">
        <v>0</v>
      </c>
      <c r="U87" s="25">
        <v>0</v>
      </c>
      <c r="V87" s="26">
        <v>0</v>
      </c>
    </row>
    <row r="88" spans="1:22" x14ac:dyDescent="0.25">
      <c r="A88" s="38">
        <f t="shared" si="5"/>
        <v>8</v>
      </c>
      <c r="B88" s="35">
        <v>4315</v>
      </c>
      <c r="C88" s="47" t="s">
        <v>366</v>
      </c>
      <c r="D88" s="47" t="s">
        <v>294</v>
      </c>
      <c r="E88" s="53" t="s">
        <v>349</v>
      </c>
      <c r="F88" s="19" t="str">
        <f>_xlfn.XLOOKUP(__xlnm._FilterDatabase_1510[[#This Row],[SAPSA Number]],'DS Point summary'!A:A,'DS Point summary'!E:E)</f>
        <v>Lady</v>
      </c>
      <c r="G88" s="21">
        <f ca="1">_xlfn.XLOOKUP(__xlnm._FilterDatabase_1510[[#This Row],[SAPSA Number]],'DS Point summary'!A:A,'DS Point summary'!F:F)</f>
        <v>39</v>
      </c>
      <c r="H88" s="21" t="s">
        <v>680</v>
      </c>
      <c r="I88" s="37">
        <f t="shared" si="6"/>
        <v>0</v>
      </c>
      <c r="J88" s="24">
        <f t="shared" si="7"/>
        <v>0</v>
      </c>
      <c r="K88" s="25">
        <v>0</v>
      </c>
      <c r="L88" s="26">
        <v>0</v>
      </c>
      <c r="M88" s="25">
        <v>0</v>
      </c>
      <c r="N88" s="26">
        <v>0</v>
      </c>
      <c r="O88" s="25">
        <v>0</v>
      </c>
      <c r="P88" s="26">
        <v>0</v>
      </c>
      <c r="Q88" s="25">
        <v>0</v>
      </c>
      <c r="R88" s="26">
        <v>0</v>
      </c>
      <c r="S88" s="25">
        <v>0</v>
      </c>
      <c r="T88" s="26">
        <v>0</v>
      </c>
      <c r="U88" s="25">
        <v>0</v>
      </c>
      <c r="V88" s="26">
        <v>0</v>
      </c>
    </row>
    <row r="89" spans="1:22" x14ac:dyDescent="0.25">
      <c r="A89" s="38">
        <f t="shared" si="5"/>
        <v>8</v>
      </c>
      <c r="B89" s="35">
        <v>4316</v>
      </c>
      <c r="C89" s="47" t="s">
        <v>602</v>
      </c>
      <c r="D89" s="47" t="s">
        <v>262</v>
      </c>
      <c r="E89" s="53" t="s">
        <v>603</v>
      </c>
      <c r="F89" s="19" t="str">
        <f ca="1">_xlfn.XLOOKUP(__xlnm._FilterDatabase_1510[[#This Row],[SAPSA Number]],'DS Point summary'!A:A,'DS Point summary'!E:E)</f>
        <v>S</v>
      </c>
      <c r="G89" s="21">
        <f ca="1">_xlfn.XLOOKUP(__xlnm._FilterDatabase_1510[[#This Row],[SAPSA Number]],'DS Point summary'!A:A,'DS Point summary'!F:F)</f>
        <v>52</v>
      </c>
      <c r="H89" s="21" t="s">
        <v>680</v>
      </c>
      <c r="I89" s="37">
        <f t="shared" si="6"/>
        <v>0</v>
      </c>
      <c r="J89" s="24">
        <f t="shared" si="7"/>
        <v>0</v>
      </c>
      <c r="K89" s="25">
        <v>0</v>
      </c>
      <c r="L89" s="26">
        <v>0</v>
      </c>
      <c r="M89" s="25">
        <v>0</v>
      </c>
      <c r="N89" s="26">
        <v>0</v>
      </c>
      <c r="O89" s="25">
        <v>0</v>
      </c>
      <c r="P89" s="26">
        <v>0</v>
      </c>
      <c r="Q89" s="25">
        <v>0</v>
      </c>
      <c r="R89" s="26">
        <v>0</v>
      </c>
      <c r="S89" s="25">
        <v>0</v>
      </c>
      <c r="T89" s="26">
        <v>0</v>
      </c>
      <c r="U89" s="25">
        <v>0</v>
      </c>
      <c r="V89" s="26">
        <v>0</v>
      </c>
    </row>
    <row r="90" spans="1:22" x14ac:dyDescent="0.25">
      <c r="A90" s="38">
        <f t="shared" si="5"/>
        <v>8</v>
      </c>
      <c r="B90" s="35">
        <v>4441</v>
      </c>
      <c r="C90" s="40" t="s">
        <v>59</v>
      </c>
      <c r="D90" s="40" t="s">
        <v>60</v>
      </c>
      <c r="E90" s="40" t="s">
        <v>61</v>
      </c>
      <c r="F90" s="19" t="str">
        <f ca="1">_xlfn.XLOOKUP(__xlnm._FilterDatabase_1510[[#This Row],[SAPSA Number]],'DS Point summary'!A:A,'DS Point summary'!E:E)</f>
        <v xml:space="preserve"> </v>
      </c>
      <c r="G90" s="21">
        <f ca="1">_xlfn.XLOOKUP(__xlnm._FilterDatabase_1510[[#This Row],[SAPSA Number]],'DS Point summary'!A:A,'DS Point summary'!F:F)</f>
        <v>31</v>
      </c>
      <c r="H90" s="21" t="s">
        <v>680</v>
      </c>
      <c r="I90" s="37">
        <f t="shared" si="6"/>
        <v>0</v>
      </c>
      <c r="J90" s="24">
        <f t="shared" si="7"/>
        <v>0</v>
      </c>
      <c r="K90" s="25">
        <v>0</v>
      </c>
      <c r="L90" s="26">
        <v>0</v>
      </c>
      <c r="M90" s="25">
        <v>0</v>
      </c>
      <c r="N90" s="26">
        <v>0</v>
      </c>
      <c r="O90" s="25">
        <v>0</v>
      </c>
      <c r="P90" s="26">
        <v>0</v>
      </c>
      <c r="Q90" s="25">
        <v>0</v>
      </c>
      <c r="R90" s="26">
        <v>0</v>
      </c>
      <c r="S90" s="25">
        <v>0</v>
      </c>
      <c r="T90" s="26">
        <v>0</v>
      </c>
      <c r="U90" s="25">
        <v>0</v>
      </c>
      <c r="V90" s="26">
        <v>0</v>
      </c>
    </row>
    <row r="91" spans="1:22" x14ac:dyDescent="0.25">
      <c r="A91" s="38">
        <f>RANK(J91,J$2:J$158,0)</f>
        <v>8</v>
      </c>
      <c r="B91" s="99">
        <v>4621</v>
      </c>
      <c r="C91" s="47" t="s">
        <v>108</v>
      </c>
      <c r="D91" s="47" t="s">
        <v>109</v>
      </c>
      <c r="E91" s="53" t="s">
        <v>73</v>
      </c>
      <c r="F91" s="19" t="str">
        <f>_xlfn.XLOOKUP(__xlnm._FilterDatabase_1510[[#This Row],[SAPSA Number]],'DS Point summary'!A:A,'DS Point summary'!E:E)</f>
        <v>SS</v>
      </c>
      <c r="G91" s="21">
        <f ca="1">_xlfn.XLOOKUP(__xlnm._FilterDatabase_1510[[#This Row],[SAPSA Number]],'DS Point summary'!A:A,'DS Point summary'!F:F)</f>
        <v>60</v>
      </c>
      <c r="H91" s="21" t="s">
        <v>680</v>
      </c>
      <c r="I91" s="37">
        <f t="shared" si="6"/>
        <v>0</v>
      </c>
      <c r="J91" s="24">
        <f t="shared" si="7"/>
        <v>0</v>
      </c>
      <c r="K91" s="25">
        <v>0</v>
      </c>
      <c r="L91" s="26">
        <v>0</v>
      </c>
      <c r="M91" s="25">
        <v>0</v>
      </c>
      <c r="N91" s="26">
        <v>0</v>
      </c>
      <c r="O91" s="25">
        <v>0</v>
      </c>
      <c r="P91" s="26">
        <v>0</v>
      </c>
      <c r="Q91" s="25">
        <v>0</v>
      </c>
      <c r="R91" s="26">
        <v>0</v>
      </c>
      <c r="S91" s="25">
        <v>0</v>
      </c>
      <c r="T91" s="26">
        <v>0</v>
      </c>
      <c r="U91" s="25">
        <v>0</v>
      </c>
      <c r="V91" s="26">
        <v>0</v>
      </c>
    </row>
    <row r="92" spans="1:22" x14ac:dyDescent="0.25">
      <c r="A92" s="38">
        <f t="shared" ref="A92:A126" si="8">RANK(J92,J$2:J$139,0)</f>
        <v>8</v>
      </c>
      <c r="B92" s="35">
        <v>4624</v>
      </c>
      <c r="C92" s="47" t="s">
        <v>563</v>
      </c>
      <c r="D92" s="47" t="s">
        <v>564</v>
      </c>
      <c r="E92" s="53" t="s">
        <v>557</v>
      </c>
      <c r="F92" s="19" t="str">
        <f ca="1">_xlfn.XLOOKUP(__xlnm._FilterDatabase_1510[[#This Row],[SAPSA Number]],'DS Point summary'!A:A,'DS Point summary'!E:E)</f>
        <v>S</v>
      </c>
      <c r="G92" s="21">
        <f ca="1">_xlfn.XLOOKUP(__xlnm._FilterDatabase_1510[[#This Row],[SAPSA Number]],'DS Point summary'!A:A,'DS Point summary'!F:F)</f>
        <v>54</v>
      </c>
      <c r="H92" s="21" t="s">
        <v>680</v>
      </c>
      <c r="I92" s="37">
        <f t="shared" si="6"/>
        <v>0</v>
      </c>
      <c r="J92" s="24">
        <f t="shared" si="7"/>
        <v>0</v>
      </c>
      <c r="K92" s="25">
        <v>0</v>
      </c>
      <c r="L92" s="26">
        <v>0</v>
      </c>
      <c r="M92" s="25">
        <v>0</v>
      </c>
      <c r="N92" s="26">
        <v>0</v>
      </c>
      <c r="O92" s="25">
        <v>0</v>
      </c>
      <c r="P92" s="26">
        <v>0</v>
      </c>
      <c r="Q92" s="25">
        <v>0</v>
      </c>
      <c r="R92" s="26">
        <v>0</v>
      </c>
      <c r="S92" s="25">
        <v>0</v>
      </c>
      <c r="T92" s="26">
        <v>0</v>
      </c>
      <c r="U92" s="25">
        <v>0</v>
      </c>
      <c r="V92" s="26">
        <v>0</v>
      </c>
    </row>
    <row r="93" spans="1:22" x14ac:dyDescent="0.25">
      <c r="A93" s="38">
        <f t="shared" si="8"/>
        <v>8</v>
      </c>
      <c r="B93" s="35">
        <v>4672</v>
      </c>
      <c r="C93" s="47" t="s">
        <v>222</v>
      </c>
      <c r="D93" s="47" t="s">
        <v>223</v>
      </c>
      <c r="E93" s="53" t="s">
        <v>224</v>
      </c>
      <c r="F93" s="19" t="str">
        <f ca="1">_xlfn.XLOOKUP(__xlnm._FilterDatabase_1510[[#This Row],[SAPSA Number]],'DS Point summary'!A:A,'DS Point summary'!E:E)</f>
        <v>S</v>
      </c>
      <c r="G93" s="21">
        <f ca="1">_xlfn.XLOOKUP(__xlnm._FilterDatabase_1510[[#This Row],[SAPSA Number]],'DS Point summary'!A:A,'DS Point summary'!F:F)</f>
        <v>57</v>
      </c>
      <c r="H93" s="21" t="s">
        <v>680</v>
      </c>
      <c r="I93" s="37">
        <f t="shared" si="6"/>
        <v>0</v>
      </c>
      <c r="J93" s="24">
        <f t="shared" si="7"/>
        <v>0</v>
      </c>
      <c r="K93" s="25">
        <v>0</v>
      </c>
      <c r="L93" s="26">
        <v>0</v>
      </c>
      <c r="M93" s="25">
        <v>0</v>
      </c>
      <c r="N93" s="26">
        <v>0</v>
      </c>
      <c r="O93" s="25">
        <v>0</v>
      </c>
      <c r="P93" s="26">
        <v>0</v>
      </c>
      <c r="Q93" s="25">
        <v>0</v>
      </c>
      <c r="R93" s="26">
        <v>0</v>
      </c>
      <c r="S93" s="25">
        <v>0</v>
      </c>
      <c r="T93" s="26">
        <v>0</v>
      </c>
      <c r="U93" s="25">
        <v>0</v>
      </c>
      <c r="V93" s="26">
        <v>0</v>
      </c>
    </row>
    <row r="94" spans="1:22" x14ac:dyDescent="0.25">
      <c r="A94" s="34">
        <f t="shared" si="8"/>
        <v>8</v>
      </c>
      <c r="B94" s="35">
        <v>4858</v>
      </c>
      <c r="C94" s="47" t="s">
        <v>347</v>
      </c>
      <c r="D94" s="47" t="s">
        <v>348</v>
      </c>
      <c r="E94" s="53" t="s">
        <v>349</v>
      </c>
      <c r="F94" s="19" t="str">
        <f ca="1">_xlfn.XLOOKUP(__xlnm._FilterDatabase_1510[[#This Row],[SAPSA Number]],'DS Point summary'!A:A,'DS Point summary'!E:E)</f>
        <v xml:space="preserve"> </v>
      </c>
      <c r="G94" s="21">
        <f ca="1">_xlfn.XLOOKUP(__xlnm._FilterDatabase_1510[[#This Row],[SAPSA Number]],'DS Point summary'!A:A,'DS Point summary'!F:F)</f>
        <v>28</v>
      </c>
      <c r="H94" s="21" t="s">
        <v>680</v>
      </c>
      <c r="I94" s="37">
        <f t="shared" si="6"/>
        <v>0</v>
      </c>
      <c r="J94" s="24">
        <f t="shared" si="7"/>
        <v>0</v>
      </c>
      <c r="K94" s="25">
        <v>0</v>
      </c>
      <c r="L94" s="26">
        <v>0</v>
      </c>
      <c r="M94" s="25">
        <v>0</v>
      </c>
      <c r="N94" s="26">
        <v>0</v>
      </c>
      <c r="O94" s="25">
        <v>0</v>
      </c>
      <c r="P94" s="26">
        <v>0</v>
      </c>
      <c r="Q94" s="25">
        <v>0</v>
      </c>
      <c r="R94" s="26">
        <v>0</v>
      </c>
      <c r="S94" s="25">
        <v>0</v>
      </c>
      <c r="T94" s="26">
        <v>0</v>
      </c>
      <c r="U94" s="25">
        <v>0</v>
      </c>
      <c r="V94" s="26">
        <v>0</v>
      </c>
    </row>
    <row r="95" spans="1:22" x14ac:dyDescent="0.25">
      <c r="A95" s="34">
        <f t="shared" si="8"/>
        <v>8</v>
      </c>
      <c r="B95" s="35">
        <v>4966</v>
      </c>
      <c r="C95" s="47" t="s">
        <v>621</v>
      </c>
      <c r="D95" s="47" t="s">
        <v>622</v>
      </c>
      <c r="E95" s="53" t="s">
        <v>73</v>
      </c>
      <c r="F95" s="19" t="str">
        <f ca="1">_xlfn.XLOOKUP(__xlnm._FilterDatabase_1510[[#This Row],[SAPSA Number]],'DS Point summary'!A:A,'DS Point summary'!E:E)</f>
        <v xml:space="preserve"> </v>
      </c>
      <c r="G95" s="21">
        <f ca="1">_xlfn.XLOOKUP(__xlnm._FilterDatabase_1510[[#This Row],[SAPSA Number]],'DS Point summary'!A:A,'DS Point summary'!F:F)</f>
        <v>33</v>
      </c>
      <c r="H95" s="21" t="s">
        <v>680</v>
      </c>
      <c r="I95" s="37">
        <f t="shared" si="6"/>
        <v>0</v>
      </c>
      <c r="J95" s="24">
        <f t="shared" si="7"/>
        <v>0</v>
      </c>
      <c r="K95" s="25">
        <v>0</v>
      </c>
      <c r="L95" s="26">
        <v>0</v>
      </c>
      <c r="M95" s="25">
        <v>0</v>
      </c>
      <c r="N95" s="26">
        <v>0</v>
      </c>
      <c r="O95" s="25">
        <v>0</v>
      </c>
      <c r="P95" s="26">
        <v>0</v>
      </c>
      <c r="Q95" s="25">
        <v>0</v>
      </c>
      <c r="R95" s="26">
        <v>0</v>
      </c>
      <c r="S95" s="25">
        <v>0</v>
      </c>
      <c r="T95" s="26">
        <v>0</v>
      </c>
      <c r="U95" s="25">
        <v>0</v>
      </c>
      <c r="V95" s="26">
        <v>0</v>
      </c>
    </row>
    <row r="96" spans="1:22" x14ac:dyDescent="0.25">
      <c r="A96" s="38">
        <f t="shared" si="8"/>
        <v>8</v>
      </c>
      <c r="B96" s="39">
        <v>5023</v>
      </c>
      <c r="C96" s="48" t="s">
        <v>354</v>
      </c>
      <c r="D96" s="48" t="s">
        <v>355</v>
      </c>
      <c r="E96" s="53" t="s">
        <v>349</v>
      </c>
      <c r="F96" s="19" t="str">
        <f ca="1">_xlfn.XLOOKUP(__xlnm._FilterDatabase_1510[[#This Row],[SAPSA Number]],'DS Point summary'!A:A,'DS Point summary'!E:E)</f>
        <v>SS</v>
      </c>
      <c r="G96" s="21">
        <f ca="1">_xlfn.XLOOKUP(__xlnm._FilterDatabase_1510[[#This Row],[SAPSA Number]],'DS Point summary'!A:A,'DS Point summary'!F:F)</f>
        <v>72</v>
      </c>
      <c r="H96" s="21" t="s">
        <v>680</v>
      </c>
      <c r="I96" s="37">
        <f t="shared" si="6"/>
        <v>0</v>
      </c>
      <c r="J96" s="24">
        <f t="shared" si="7"/>
        <v>0</v>
      </c>
      <c r="K96" s="25">
        <v>0</v>
      </c>
      <c r="L96" s="26">
        <v>0</v>
      </c>
      <c r="M96" s="25">
        <v>0</v>
      </c>
      <c r="N96" s="26">
        <v>0</v>
      </c>
      <c r="O96" s="25">
        <v>0</v>
      </c>
      <c r="P96" s="26">
        <v>0</v>
      </c>
      <c r="Q96" s="25">
        <v>0</v>
      </c>
      <c r="R96" s="26">
        <v>0</v>
      </c>
      <c r="S96" s="25">
        <v>0</v>
      </c>
      <c r="T96" s="26">
        <v>0</v>
      </c>
      <c r="U96" s="25">
        <v>0</v>
      </c>
      <c r="V96" s="26">
        <v>0</v>
      </c>
    </row>
    <row r="97" spans="1:22" x14ac:dyDescent="0.25">
      <c r="A97" s="38">
        <f t="shared" si="8"/>
        <v>8</v>
      </c>
      <c r="B97" s="35">
        <v>5262</v>
      </c>
      <c r="C97" s="47" t="s">
        <v>32</v>
      </c>
      <c r="D97" s="47" t="s">
        <v>33</v>
      </c>
      <c r="E97" s="53" t="s">
        <v>27</v>
      </c>
      <c r="F97" s="19" t="str">
        <f ca="1">_xlfn.XLOOKUP(__xlnm._FilterDatabase_1510[[#This Row],[SAPSA Number]],'DS Point summary'!A:A,'DS Point summary'!E:E)</f>
        <v xml:space="preserve"> </v>
      </c>
      <c r="G97" s="21">
        <f ca="1">_xlfn.XLOOKUP(__xlnm._FilterDatabase_1510[[#This Row],[SAPSA Number]],'DS Point summary'!A:A,'DS Point summary'!F:F)</f>
        <v>45</v>
      </c>
      <c r="H97" s="21" t="s">
        <v>680</v>
      </c>
      <c r="I97" s="37">
        <f t="shared" si="6"/>
        <v>0</v>
      </c>
      <c r="J97" s="24">
        <f t="shared" si="7"/>
        <v>0</v>
      </c>
      <c r="K97" s="25">
        <v>0</v>
      </c>
      <c r="L97" s="26">
        <v>0</v>
      </c>
      <c r="M97" s="25">
        <v>0</v>
      </c>
      <c r="N97" s="26">
        <v>0</v>
      </c>
      <c r="O97" s="25">
        <v>0</v>
      </c>
      <c r="P97" s="26">
        <v>0</v>
      </c>
      <c r="Q97" s="25">
        <v>0</v>
      </c>
      <c r="R97" s="26">
        <v>0</v>
      </c>
      <c r="S97" s="25">
        <v>0</v>
      </c>
      <c r="T97" s="26">
        <v>0</v>
      </c>
      <c r="U97" s="25">
        <v>0</v>
      </c>
      <c r="V97" s="26">
        <v>0</v>
      </c>
    </row>
    <row r="98" spans="1:22" x14ac:dyDescent="0.25">
      <c r="A98" s="38">
        <f t="shared" si="8"/>
        <v>8</v>
      </c>
      <c r="B98" s="35">
        <v>5616</v>
      </c>
      <c r="C98" s="47" t="s">
        <v>121</v>
      </c>
      <c r="D98" s="47" t="s">
        <v>122</v>
      </c>
      <c r="E98" s="53" t="s">
        <v>123</v>
      </c>
      <c r="F98" s="19" t="str">
        <f ca="1">_xlfn.XLOOKUP(__xlnm._FilterDatabase_1510[[#This Row],[SAPSA Number]],'DS Point summary'!A:A,'DS Point summary'!E:E)</f>
        <v xml:space="preserve"> </v>
      </c>
      <c r="G98" s="21">
        <f ca="1">_xlfn.XLOOKUP(__xlnm._FilterDatabase_1510[[#This Row],[SAPSA Number]],'DS Point summary'!A:A,'DS Point summary'!F:F)</f>
        <v>35</v>
      </c>
      <c r="H98" s="21" t="s">
        <v>680</v>
      </c>
      <c r="I98" s="37">
        <f t="shared" ref="I98:I126" si="9">(IF(K98&gt;0,1,0)+(IF(L98&gt;0,1,0))+(IF(M98&gt;0,1,0))+(IF(N98&gt;0,1,0))+(IF(O98&gt;0,1,0))+(IF(P98&gt;0,1,0))+(IF(Q98&gt;0,1,0))+(IF(R98&gt;0,1,0))+(IF(S98&gt;0,1,0))+(IF(T98&gt;0,1,0))+(IF(U98&gt;0,1,0))+(IF(V98&gt;0,1,0)))</f>
        <v>0</v>
      </c>
      <c r="J98" s="24">
        <f t="shared" ref="J98:J126" si="10">(LARGE(K98:U98,1)+LARGE(K98:U98,2)+LARGE(K98:U98,3)+LARGE(K98:U98,4)+LARGE(K98:U98,5))/5</f>
        <v>0</v>
      </c>
      <c r="K98" s="25">
        <v>0</v>
      </c>
      <c r="L98" s="26">
        <v>0</v>
      </c>
      <c r="M98" s="25">
        <v>0</v>
      </c>
      <c r="N98" s="26">
        <v>0</v>
      </c>
      <c r="O98" s="25">
        <v>0</v>
      </c>
      <c r="P98" s="26">
        <v>0</v>
      </c>
      <c r="Q98" s="25">
        <v>0</v>
      </c>
      <c r="R98" s="26">
        <v>0</v>
      </c>
      <c r="S98" s="25">
        <v>0</v>
      </c>
      <c r="T98" s="26">
        <v>0</v>
      </c>
      <c r="U98" s="25">
        <v>0</v>
      </c>
      <c r="V98" s="26">
        <v>0</v>
      </c>
    </row>
    <row r="99" spans="1:22" x14ac:dyDescent="0.25">
      <c r="A99" s="34">
        <f t="shared" si="8"/>
        <v>8</v>
      </c>
      <c r="B99" s="35">
        <v>5754</v>
      </c>
      <c r="C99" s="47" t="s">
        <v>460</v>
      </c>
      <c r="D99" s="47" t="s">
        <v>461</v>
      </c>
      <c r="E99" s="53" t="s">
        <v>453</v>
      </c>
      <c r="F99" s="19" t="str">
        <f ca="1">_xlfn.XLOOKUP(__xlnm._FilterDatabase_1510[[#This Row],[SAPSA Number]],'DS Point summary'!A:A,'DS Point summary'!E:E)</f>
        <v xml:space="preserve"> </v>
      </c>
      <c r="G99" s="21">
        <f ca="1">_xlfn.XLOOKUP(__xlnm._FilterDatabase_1510[[#This Row],[SAPSA Number]],'DS Point summary'!A:A,'DS Point summary'!F:F)</f>
        <v>42</v>
      </c>
      <c r="H99" s="21" t="s">
        <v>680</v>
      </c>
      <c r="I99" s="37">
        <f t="shared" si="9"/>
        <v>0</v>
      </c>
      <c r="J99" s="24">
        <f t="shared" si="10"/>
        <v>0</v>
      </c>
      <c r="K99" s="25">
        <v>0</v>
      </c>
      <c r="L99" s="26">
        <v>0</v>
      </c>
      <c r="M99" s="25">
        <v>0</v>
      </c>
      <c r="N99" s="26">
        <v>0</v>
      </c>
      <c r="O99" s="25">
        <v>0</v>
      </c>
      <c r="P99" s="26">
        <v>0</v>
      </c>
      <c r="Q99" s="25">
        <v>0</v>
      </c>
      <c r="R99" s="26">
        <v>0</v>
      </c>
      <c r="S99" s="25">
        <v>0</v>
      </c>
      <c r="T99" s="26">
        <v>0</v>
      </c>
      <c r="U99" s="25">
        <v>0</v>
      </c>
      <c r="V99" s="26">
        <v>0</v>
      </c>
    </row>
    <row r="100" spans="1:22" x14ac:dyDescent="0.25">
      <c r="A100" s="34">
        <f t="shared" si="8"/>
        <v>8</v>
      </c>
      <c r="B100" s="35">
        <v>5759</v>
      </c>
      <c r="C100" s="47" t="s">
        <v>424</v>
      </c>
      <c r="D100" s="47" t="s">
        <v>425</v>
      </c>
      <c r="E100" s="53" t="s">
        <v>426</v>
      </c>
      <c r="F100" s="19" t="str">
        <f>_xlfn.XLOOKUP(__xlnm._FilterDatabase_1510[[#This Row],[SAPSA Number]],'DS Point summary'!A:A,'DS Point summary'!E:E)</f>
        <v>Lady</v>
      </c>
      <c r="G100" s="21">
        <f ca="1">_xlfn.XLOOKUP(__xlnm._FilterDatabase_1510[[#This Row],[SAPSA Number]],'DS Point summary'!A:A,'DS Point summary'!F:F)</f>
        <v>38</v>
      </c>
      <c r="H100" s="21" t="s">
        <v>680</v>
      </c>
      <c r="I100" s="37">
        <f t="shared" si="9"/>
        <v>0</v>
      </c>
      <c r="J100" s="24">
        <f t="shared" si="10"/>
        <v>0</v>
      </c>
      <c r="K100" s="25">
        <v>0</v>
      </c>
      <c r="L100" s="26">
        <v>0</v>
      </c>
      <c r="M100" s="25">
        <v>0</v>
      </c>
      <c r="N100" s="26">
        <v>0</v>
      </c>
      <c r="O100" s="25">
        <v>0</v>
      </c>
      <c r="P100" s="26">
        <v>0</v>
      </c>
      <c r="Q100" s="25">
        <v>0</v>
      </c>
      <c r="R100" s="26">
        <v>0</v>
      </c>
      <c r="S100" s="25">
        <v>0</v>
      </c>
      <c r="T100" s="26">
        <v>0</v>
      </c>
      <c r="U100" s="25">
        <v>0</v>
      </c>
      <c r="V100" s="26">
        <v>0</v>
      </c>
    </row>
    <row r="101" spans="1:22" x14ac:dyDescent="0.25">
      <c r="A101" s="34">
        <f t="shared" si="8"/>
        <v>8</v>
      </c>
      <c r="B101" s="35">
        <v>5760</v>
      </c>
      <c r="C101" s="47" t="s">
        <v>360</v>
      </c>
      <c r="D101" s="47" t="s">
        <v>33</v>
      </c>
      <c r="E101" s="53" t="s">
        <v>349</v>
      </c>
      <c r="F101" s="19" t="str">
        <f ca="1">_xlfn.XLOOKUP(__xlnm._FilterDatabase_1510[[#This Row],[SAPSA Number]],'DS Point summary'!A:A,'DS Point summary'!E:E)</f>
        <v xml:space="preserve"> </v>
      </c>
      <c r="G101" s="21">
        <f ca="1">_xlfn.XLOOKUP(__xlnm._FilterDatabase_1510[[#This Row],[SAPSA Number]],'DS Point summary'!A:A,'DS Point summary'!F:F)</f>
        <v>38</v>
      </c>
      <c r="H101" s="21" t="s">
        <v>680</v>
      </c>
      <c r="I101" s="37">
        <f t="shared" si="9"/>
        <v>0</v>
      </c>
      <c r="J101" s="24">
        <f t="shared" si="10"/>
        <v>0</v>
      </c>
      <c r="K101" s="25">
        <v>0</v>
      </c>
      <c r="L101" s="26">
        <v>0</v>
      </c>
      <c r="M101" s="25">
        <v>0</v>
      </c>
      <c r="N101" s="26">
        <v>0</v>
      </c>
      <c r="O101" s="25">
        <v>0</v>
      </c>
      <c r="P101" s="26">
        <v>0</v>
      </c>
      <c r="Q101" s="25">
        <v>0</v>
      </c>
      <c r="R101" s="26">
        <v>0</v>
      </c>
      <c r="S101" s="25">
        <v>0</v>
      </c>
      <c r="T101" s="26">
        <v>0</v>
      </c>
      <c r="U101" s="25">
        <v>0</v>
      </c>
      <c r="V101" s="26">
        <v>0</v>
      </c>
    </row>
    <row r="102" spans="1:22" x14ac:dyDescent="0.25">
      <c r="A102" s="34">
        <f t="shared" si="8"/>
        <v>8</v>
      </c>
      <c r="B102" s="35">
        <v>5871</v>
      </c>
      <c r="C102" s="47" t="s">
        <v>95</v>
      </c>
      <c r="D102" s="47" t="s">
        <v>96</v>
      </c>
      <c r="E102" s="53" t="s">
        <v>97</v>
      </c>
      <c r="F102" s="19" t="str">
        <f ca="1">_xlfn.XLOOKUP(__xlnm._FilterDatabase_1510[[#This Row],[SAPSA Number]],'DS Point summary'!A:A,'DS Point summary'!E:E)</f>
        <v>SS</v>
      </c>
      <c r="G102" s="21">
        <f ca="1">_xlfn.XLOOKUP(__xlnm._FilterDatabase_1510[[#This Row],[SAPSA Number]],'DS Point summary'!A:A,'DS Point summary'!F:F)</f>
        <v>66</v>
      </c>
      <c r="H102" s="21" t="s">
        <v>680</v>
      </c>
      <c r="I102" s="37">
        <f t="shared" si="9"/>
        <v>0</v>
      </c>
      <c r="J102" s="24">
        <f t="shared" si="10"/>
        <v>0</v>
      </c>
      <c r="K102" s="25">
        <v>0</v>
      </c>
      <c r="L102" s="26">
        <v>0</v>
      </c>
      <c r="M102" s="25">
        <v>0</v>
      </c>
      <c r="N102" s="26">
        <v>0</v>
      </c>
      <c r="O102" s="25">
        <v>0</v>
      </c>
      <c r="P102" s="26">
        <v>0</v>
      </c>
      <c r="Q102" s="25">
        <v>0</v>
      </c>
      <c r="R102" s="26">
        <v>0</v>
      </c>
      <c r="S102" s="25">
        <v>0</v>
      </c>
      <c r="T102" s="26">
        <v>0</v>
      </c>
      <c r="U102" s="25">
        <v>0</v>
      </c>
      <c r="V102" s="26">
        <v>0</v>
      </c>
    </row>
    <row r="103" spans="1:22" x14ac:dyDescent="0.25">
      <c r="A103" s="34">
        <f t="shared" si="8"/>
        <v>8</v>
      </c>
      <c r="B103" s="35">
        <v>5971</v>
      </c>
      <c r="C103" s="47" t="s">
        <v>300</v>
      </c>
      <c r="D103" s="47" t="s">
        <v>33</v>
      </c>
      <c r="E103" s="53" t="s">
        <v>291</v>
      </c>
      <c r="F103" s="19" t="str">
        <f ca="1">_xlfn.XLOOKUP(__xlnm._FilterDatabase_1510[[#This Row],[SAPSA Number]],'DS Point summary'!A:A,'DS Point summary'!E:E)</f>
        <v xml:space="preserve"> </v>
      </c>
      <c r="G103" s="21">
        <f ca="1">_xlfn.XLOOKUP(__xlnm._FilterDatabase_1510[[#This Row],[SAPSA Number]],'DS Point summary'!A:A,'DS Point summary'!F:F)</f>
        <v>49</v>
      </c>
      <c r="H103" s="21" t="s">
        <v>680</v>
      </c>
      <c r="I103" s="37">
        <f t="shared" si="9"/>
        <v>0</v>
      </c>
      <c r="J103" s="24">
        <f t="shared" si="10"/>
        <v>0</v>
      </c>
      <c r="K103" s="25">
        <v>0</v>
      </c>
      <c r="L103" s="26">
        <v>0</v>
      </c>
      <c r="M103" s="25">
        <v>0</v>
      </c>
      <c r="N103" s="26">
        <v>0</v>
      </c>
      <c r="O103" s="25">
        <v>0</v>
      </c>
      <c r="P103" s="26">
        <v>0</v>
      </c>
      <c r="Q103" s="25">
        <v>0</v>
      </c>
      <c r="R103" s="26">
        <v>0</v>
      </c>
      <c r="S103" s="25">
        <v>0</v>
      </c>
      <c r="T103" s="26">
        <v>0</v>
      </c>
      <c r="U103" s="25">
        <v>0</v>
      </c>
      <c r="V103" s="26">
        <v>0</v>
      </c>
    </row>
    <row r="104" spans="1:22" x14ac:dyDescent="0.25">
      <c r="A104" s="34">
        <f t="shared" si="8"/>
        <v>8</v>
      </c>
      <c r="B104" s="35">
        <v>5972</v>
      </c>
      <c r="C104" s="47" t="s">
        <v>377</v>
      </c>
      <c r="D104" s="47" t="s">
        <v>378</v>
      </c>
      <c r="E104" s="53" t="s">
        <v>346</v>
      </c>
      <c r="F104" s="19" t="str">
        <f ca="1">_xlfn.XLOOKUP(__xlnm._FilterDatabase_1510[[#This Row],[SAPSA Number]],'DS Point summary'!A:A,'DS Point summary'!E:E)</f>
        <v xml:space="preserve"> </v>
      </c>
      <c r="G104" s="21">
        <f ca="1">_xlfn.XLOOKUP(__xlnm._FilterDatabase_1510[[#This Row],[SAPSA Number]],'DS Point summary'!A:A,'DS Point summary'!F:F)</f>
        <v>45</v>
      </c>
      <c r="H104" s="21" t="s">
        <v>680</v>
      </c>
      <c r="I104" s="37">
        <f t="shared" si="9"/>
        <v>0</v>
      </c>
      <c r="J104" s="24">
        <f t="shared" si="10"/>
        <v>0</v>
      </c>
      <c r="K104" s="25">
        <v>0</v>
      </c>
      <c r="L104" s="26">
        <v>0</v>
      </c>
      <c r="M104" s="25">
        <v>0</v>
      </c>
      <c r="N104" s="26">
        <v>0</v>
      </c>
      <c r="O104" s="25">
        <v>0</v>
      </c>
      <c r="P104" s="26">
        <v>0</v>
      </c>
      <c r="Q104" s="25">
        <v>0</v>
      </c>
      <c r="R104" s="26">
        <v>0</v>
      </c>
      <c r="S104" s="25">
        <v>0</v>
      </c>
      <c r="T104" s="26">
        <v>0</v>
      </c>
      <c r="U104" s="25">
        <v>0</v>
      </c>
      <c r="V104" s="26">
        <v>0</v>
      </c>
    </row>
    <row r="105" spans="1:22" x14ac:dyDescent="0.25">
      <c r="A105" s="34">
        <f t="shared" si="8"/>
        <v>8</v>
      </c>
      <c r="B105" s="35">
        <v>6224</v>
      </c>
      <c r="C105" s="47" t="s">
        <v>142</v>
      </c>
      <c r="D105" s="47" t="s">
        <v>143</v>
      </c>
      <c r="E105" s="53" t="s">
        <v>144</v>
      </c>
      <c r="F105" s="19" t="str">
        <f ca="1">_xlfn.XLOOKUP(__xlnm._FilterDatabase_1510[[#This Row],[SAPSA Number]],'DS Point summary'!A:A,'DS Point summary'!E:E)</f>
        <v xml:space="preserve"> </v>
      </c>
      <c r="G105" s="21">
        <f ca="1">_xlfn.XLOOKUP(__xlnm._FilterDatabase_1510[[#This Row],[SAPSA Number]],'DS Point summary'!A:A,'DS Point summary'!F:F)</f>
        <v>43</v>
      </c>
      <c r="H105" s="21" t="s">
        <v>680</v>
      </c>
      <c r="I105" s="37">
        <f t="shared" si="9"/>
        <v>0</v>
      </c>
      <c r="J105" s="24">
        <f t="shared" si="10"/>
        <v>0</v>
      </c>
      <c r="K105" s="25">
        <v>0</v>
      </c>
      <c r="L105" s="26">
        <v>0</v>
      </c>
      <c r="M105" s="25">
        <v>0</v>
      </c>
      <c r="N105" s="26">
        <v>0</v>
      </c>
      <c r="O105" s="25">
        <v>0</v>
      </c>
      <c r="P105" s="26">
        <v>0</v>
      </c>
      <c r="Q105" s="25">
        <v>0</v>
      </c>
      <c r="R105" s="26">
        <v>0</v>
      </c>
      <c r="S105" s="25">
        <v>0</v>
      </c>
      <c r="T105" s="26">
        <v>0</v>
      </c>
      <c r="U105" s="25">
        <v>0</v>
      </c>
      <c r="V105" s="26">
        <v>0</v>
      </c>
    </row>
    <row r="106" spans="1:22" x14ac:dyDescent="0.25">
      <c r="A106" s="34">
        <f t="shared" si="8"/>
        <v>8</v>
      </c>
      <c r="B106" s="35">
        <v>6225</v>
      </c>
      <c r="C106" s="47" t="s">
        <v>286</v>
      </c>
      <c r="D106" s="47" t="s">
        <v>271</v>
      </c>
      <c r="E106" s="53" t="s">
        <v>287</v>
      </c>
      <c r="F106" s="19" t="str">
        <f>_xlfn.XLOOKUP(__xlnm._FilterDatabase_1510[[#This Row],[SAPSA Number]],'DS Point summary'!A:A,'DS Point summary'!E:E)</f>
        <v>Lady</v>
      </c>
      <c r="G106" s="21">
        <f ca="1">_xlfn.XLOOKUP(__xlnm._FilterDatabase_1510[[#This Row],[SAPSA Number]],'DS Point summary'!A:A,'DS Point summary'!F:F)</f>
        <v>40</v>
      </c>
      <c r="H106" s="21" t="s">
        <v>680</v>
      </c>
      <c r="I106" s="37">
        <f t="shared" si="9"/>
        <v>0</v>
      </c>
      <c r="J106" s="24">
        <f t="shared" si="10"/>
        <v>0</v>
      </c>
      <c r="K106" s="25">
        <v>0</v>
      </c>
      <c r="L106" s="26">
        <v>0</v>
      </c>
      <c r="M106" s="25">
        <v>0</v>
      </c>
      <c r="N106" s="26">
        <v>0</v>
      </c>
      <c r="O106" s="25">
        <v>0</v>
      </c>
      <c r="P106" s="26">
        <v>0</v>
      </c>
      <c r="Q106" s="25">
        <v>0</v>
      </c>
      <c r="R106" s="26">
        <v>0</v>
      </c>
      <c r="S106" s="25">
        <v>0</v>
      </c>
      <c r="T106" s="26">
        <v>0</v>
      </c>
      <c r="U106" s="25">
        <v>0</v>
      </c>
      <c r="V106" s="26">
        <v>0</v>
      </c>
    </row>
    <row r="107" spans="1:22" x14ac:dyDescent="0.25">
      <c r="A107" s="34">
        <f t="shared" si="8"/>
        <v>8</v>
      </c>
      <c r="B107" s="35">
        <v>6226</v>
      </c>
      <c r="C107" s="47" t="s">
        <v>270</v>
      </c>
      <c r="D107" s="47" t="s">
        <v>271</v>
      </c>
      <c r="E107" s="53" t="s">
        <v>261</v>
      </c>
      <c r="F107" s="19" t="str">
        <f ca="1">_xlfn.XLOOKUP(__xlnm._FilterDatabase_1510[[#This Row],[SAPSA Number]],'DS Point summary'!A:A,'DS Point summary'!E:E)</f>
        <v xml:space="preserve"> </v>
      </c>
      <c r="G107" s="21">
        <f ca="1">_xlfn.XLOOKUP(__xlnm._FilterDatabase_1510[[#This Row],[SAPSA Number]],'DS Point summary'!A:A,'DS Point summary'!F:F)</f>
        <v>45</v>
      </c>
      <c r="H107" s="21" t="s">
        <v>680</v>
      </c>
      <c r="I107" s="37">
        <f t="shared" si="9"/>
        <v>0</v>
      </c>
      <c r="J107" s="24">
        <f t="shared" si="10"/>
        <v>0</v>
      </c>
      <c r="K107" s="25">
        <v>0</v>
      </c>
      <c r="L107" s="26">
        <v>0</v>
      </c>
      <c r="M107" s="25">
        <v>0</v>
      </c>
      <c r="N107" s="26">
        <v>0</v>
      </c>
      <c r="O107" s="25">
        <v>0</v>
      </c>
      <c r="P107" s="26">
        <v>0</v>
      </c>
      <c r="Q107" s="25">
        <v>0</v>
      </c>
      <c r="R107" s="26">
        <v>0</v>
      </c>
      <c r="S107" s="25">
        <v>0</v>
      </c>
      <c r="T107" s="26">
        <v>0</v>
      </c>
      <c r="U107" s="25">
        <v>0</v>
      </c>
      <c r="V107" s="26">
        <v>0</v>
      </c>
    </row>
    <row r="108" spans="1:22" x14ac:dyDescent="0.25">
      <c r="A108" s="34">
        <f t="shared" si="8"/>
        <v>8</v>
      </c>
      <c r="B108" s="35">
        <v>6308</v>
      </c>
      <c r="C108" s="47" t="s">
        <v>687</v>
      </c>
      <c r="D108" s="47" t="s">
        <v>248</v>
      </c>
      <c r="E108" s="116" t="s">
        <v>391</v>
      </c>
      <c r="F108" s="19" t="str">
        <f ca="1">_xlfn.XLOOKUP(__xlnm._FilterDatabase_1510[[#This Row],[SAPSA Number]],'DS Point summary'!A:A,'DS Point summary'!E:E)</f>
        <v>Jnr</v>
      </c>
      <c r="G108" s="21">
        <f ca="1">_xlfn.XLOOKUP(__xlnm._FilterDatabase_1510[[#This Row],[SAPSA Number]],'DS Point summary'!A:A,'DS Point summary'!F:F)</f>
        <v>17</v>
      </c>
      <c r="H108" s="21" t="s">
        <v>680</v>
      </c>
      <c r="I108" s="37">
        <f t="shared" si="9"/>
        <v>0</v>
      </c>
      <c r="J108" s="24">
        <f t="shared" si="10"/>
        <v>0</v>
      </c>
      <c r="K108" s="25">
        <v>0</v>
      </c>
      <c r="L108" s="26">
        <v>0</v>
      </c>
      <c r="M108" s="25">
        <v>0</v>
      </c>
      <c r="N108" s="26">
        <v>0</v>
      </c>
      <c r="O108" s="25">
        <v>0</v>
      </c>
      <c r="P108" s="26">
        <v>0</v>
      </c>
      <c r="Q108" s="25">
        <v>0</v>
      </c>
      <c r="R108" s="26">
        <v>0</v>
      </c>
      <c r="S108" s="25">
        <v>0</v>
      </c>
      <c r="T108" s="26">
        <v>0</v>
      </c>
      <c r="U108" s="25">
        <v>0</v>
      </c>
      <c r="V108" s="26">
        <v>0</v>
      </c>
    </row>
    <row r="109" spans="1:22" x14ac:dyDescent="0.25">
      <c r="A109" s="34">
        <f t="shared" si="8"/>
        <v>8</v>
      </c>
      <c r="B109" s="35">
        <v>6310</v>
      </c>
      <c r="C109" s="47" t="s">
        <v>692</v>
      </c>
      <c r="D109" s="47" t="s">
        <v>693</v>
      </c>
      <c r="E109" s="118" t="s">
        <v>73</v>
      </c>
      <c r="F109" s="19" t="str">
        <f ca="1">_xlfn.XLOOKUP(__xlnm._FilterDatabase_1510[[#This Row],[SAPSA Number]],'DS Point summary'!A:A,'DS Point summary'!E:E)</f>
        <v xml:space="preserve"> </v>
      </c>
      <c r="G109" s="21">
        <f ca="1">_xlfn.XLOOKUP(__xlnm._FilterDatabase_1510[[#This Row],[SAPSA Number]],'DS Point summary'!A:A,'DS Point summary'!F:F)</f>
        <v>28</v>
      </c>
      <c r="H109" s="21" t="s">
        <v>680</v>
      </c>
      <c r="I109" s="37">
        <f t="shared" si="9"/>
        <v>0</v>
      </c>
      <c r="J109" s="24">
        <f t="shared" si="10"/>
        <v>0</v>
      </c>
      <c r="K109" s="25">
        <v>0</v>
      </c>
      <c r="L109" s="26">
        <v>0</v>
      </c>
      <c r="M109" s="25">
        <v>0</v>
      </c>
      <c r="N109" s="26">
        <v>0</v>
      </c>
      <c r="O109" s="25">
        <v>0</v>
      </c>
      <c r="P109" s="26">
        <v>0</v>
      </c>
      <c r="Q109" s="25">
        <v>0</v>
      </c>
      <c r="R109" s="26">
        <v>0</v>
      </c>
      <c r="S109" s="25">
        <v>0</v>
      </c>
      <c r="T109" s="26">
        <v>0</v>
      </c>
      <c r="U109" s="25">
        <v>0</v>
      </c>
      <c r="V109" s="26">
        <v>0</v>
      </c>
    </row>
    <row r="110" spans="1:22" x14ac:dyDescent="0.25">
      <c r="A110" s="34">
        <f t="shared" si="8"/>
        <v>8</v>
      </c>
      <c r="B110" s="35">
        <v>6381</v>
      </c>
      <c r="C110" s="47" t="str">
        <f>_xlfn.XLOOKUP(__xlnm._FilterDatabase_1510[[#This Row],[SAPSA Number]],'DS Point summary'!A:A,'DS Point summary'!B:B)</f>
        <v>Gavin Alexander</v>
      </c>
      <c r="D110" s="47" t="str">
        <f>_xlfn.XLOOKUP(__xlnm._FilterDatabase_1510[[#This Row],[SAPSA Number]],'DS Point summary'!A:A,'DS Point summary'!C:C)</f>
        <v>Riley</v>
      </c>
      <c r="E110" s="118" t="str">
        <f>_xlfn.XLOOKUP(__xlnm._FilterDatabase_1510[[#This Row],[SAPSA Number]],'DS Point summary'!A:A,'DS Point summary'!D:D)</f>
        <v>GA</v>
      </c>
      <c r="F110" s="19" t="str">
        <f ca="1">_xlfn.XLOOKUP(__xlnm._FilterDatabase_1510[[#This Row],[SAPSA Number]],'DS Point summary'!A:A,'DS Point summary'!E:E)</f>
        <v xml:space="preserve"> </v>
      </c>
      <c r="G110" s="21">
        <f ca="1">_xlfn.XLOOKUP(__xlnm._FilterDatabase_1510[[#This Row],[SAPSA Number]],'DS Point summary'!A:A,'DS Point summary'!F:F)</f>
        <v>25</v>
      </c>
      <c r="H110" s="21" t="s">
        <v>680</v>
      </c>
      <c r="I110" s="37">
        <f t="shared" si="9"/>
        <v>0</v>
      </c>
      <c r="J110" s="24">
        <f t="shared" si="10"/>
        <v>0</v>
      </c>
      <c r="K110" s="25">
        <v>0</v>
      </c>
      <c r="L110" s="26">
        <v>0</v>
      </c>
      <c r="M110" s="25">
        <v>0</v>
      </c>
      <c r="N110" s="26">
        <v>0</v>
      </c>
      <c r="O110" s="25">
        <v>0</v>
      </c>
      <c r="P110" s="26">
        <v>0</v>
      </c>
      <c r="Q110" s="25">
        <v>0</v>
      </c>
      <c r="R110" s="26">
        <v>0</v>
      </c>
      <c r="S110" s="25">
        <v>0</v>
      </c>
      <c r="T110" s="26">
        <v>0</v>
      </c>
      <c r="U110" s="25">
        <v>0</v>
      </c>
      <c r="V110" s="26">
        <v>0</v>
      </c>
    </row>
    <row r="111" spans="1:22" x14ac:dyDescent="0.25">
      <c r="A111" s="34">
        <f t="shared" si="8"/>
        <v>8</v>
      </c>
      <c r="B111" s="47">
        <v>6395</v>
      </c>
      <c r="C111" s="47" t="s">
        <v>726</v>
      </c>
      <c r="D111" s="47" t="s">
        <v>727</v>
      </c>
      <c r="E111" s="118" t="str">
        <f>_xlfn.XLOOKUP(__xlnm._FilterDatabase_1510[[#This Row],[SAPSA Number]],'DS Point summary'!A:A,'DS Point summary'!D:D)</f>
        <v>AJP</v>
      </c>
      <c r="F111" s="19" t="str">
        <f ca="1">_xlfn.XLOOKUP(__xlnm._FilterDatabase_1510[[#This Row],[SAPSA Number]],'DS Point summary'!A:A,'DS Point summary'!E:E)</f>
        <v>S</v>
      </c>
      <c r="G111" s="21">
        <f ca="1">_xlfn.XLOOKUP(__xlnm._FilterDatabase_1510[[#This Row],[SAPSA Number]],'DS Point summary'!A:A,'DS Point summary'!F:F)</f>
        <v>54</v>
      </c>
      <c r="H111" s="21" t="s">
        <v>680</v>
      </c>
      <c r="I111" s="37">
        <f t="shared" si="9"/>
        <v>0</v>
      </c>
      <c r="J111" s="24">
        <f t="shared" si="10"/>
        <v>0</v>
      </c>
      <c r="K111" s="25">
        <v>0</v>
      </c>
      <c r="L111" s="26">
        <v>0</v>
      </c>
      <c r="M111" s="25">
        <v>0</v>
      </c>
      <c r="N111" s="26">
        <v>0</v>
      </c>
      <c r="O111" s="25">
        <v>0</v>
      </c>
      <c r="P111" s="26">
        <v>0</v>
      </c>
      <c r="Q111" s="25">
        <v>0</v>
      </c>
      <c r="R111" s="26">
        <v>0</v>
      </c>
      <c r="S111" s="25">
        <v>0</v>
      </c>
      <c r="T111" s="26">
        <v>0</v>
      </c>
      <c r="U111" s="25">
        <v>0</v>
      </c>
      <c r="V111" s="26">
        <v>0</v>
      </c>
    </row>
    <row r="112" spans="1:22" x14ac:dyDescent="0.25">
      <c r="A112" s="34">
        <f t="shared" si="8"/>
        <v>8</v>
      </c>
      <c r="B112" s="35">
        <v>6434</v>
      </c>
      <c r="C112" s="47" t="str">
        <f>_xlfn.XLOOKUP(__xlnm._FilterDatabase_1510[[#This Row],[SAPSA Number]],'DS Point summary'!A:A,'DS Point summary'!B:B)</f>
        <v>Francois Robert</v>
      </c>
      <c r="D112" s="47" t="str">
        <f>_xlfn.XLOOKUP(__xlnm._FilterDatabase_1510[[#This Row],[SAPSA Number]],'DS Point summary'!A:A,'DS Point summary'!C:C)</f>
        <v>Koekemoer</v>
      </c>
      <c r="E112" s="118" t="str">
        <f>_xlfn.XLOOKUP(__xlnm._FilterDatabase_1510[[#This Row],[SAPSA Number]],'DS Point summary'!A:A,'DS Point summary'!D:D)</f>
        <v>FR</v>
      </c>
      <c r="F112" s="19" t="str">
        <f ca="1">_xlfn.XLOOKUP(__xlnm._FilterDatabase_1510[[#This Row],[SAPSA Number]],'DS Point summary'!A:A,'DS Point summary'!E:E)</f>
        <v xml:space="preserve"> </v>
      </c>
      <c r="G112" s="21">
        <f ca="1">_xlfn.XLOOKUP(__xlnm._FilterDatabase_1510[[#This Row],[SAPSA Number]],'DS Point summary'!A:A,'DS Point summary'!F:F)</f>
        <v>41</v>
      </c>
      <c r="H112" s="21" t="s">
        <v>680</v>
      </c>
      <c r="I112" s="37">
        <f t="shared" si="9"/>
        <v>0</v>
      </c>
      <c r="J112" s="24">
        <f t="shared" si="10"/>
        <v>0</v>
      </c>
      <c r="K112" s="25">
        <v>0</v>
      </c>
      <c r="L112" s="26">
        <v>0</v>
      </c>
      <c r="M112" s="25">
        <v>0</v>
      </c>
      <c r="N112" s="26">
        <v>0</v>
      </c>
      <c r="O112" s="25">
        <v>0</v>
      </c>
      <c r="P112" s="26">
        <v>0</v>
      </c>
      <c r="Q112" s="25">
        <v>0</v>
      </c>
      <c r="R112" s="26">
        <v>0</v>
      </c>
      <c r="S112" s="25">
        <v>0</v>
      </c>
      <c r="T112" s="26">
        <v>0</v>
      </c>
      <c r="U112" s="25">
        <v>0</v>
      </c>
      <c r="V112" s="26">
        <v>0</v>
      </c>
    </row>
    <row r="113" spans="1:22" x14ac:dyDescent="0.25">
      <c r="A113" s="34">
        <f t="shared" si="8"/>
        <v>8</v>
      </c>
      <c r="B113" s="53">
        <v>6435</v>
      </c>
      <c r="C113" s="47" t="str">
        <f>_xlfn.XLOOKUP(__xlnm._FilterDatabase_1510[[#This Row],[SAPSA Number]],'DS Point summary'!A:A,'DS Point summary'!B:B)</f>
        <v>Ethan</v>
      </c>
      <c r="D113" s="47" t="str">
        <f>_xlfn.XLOOKUP(__xlnm._FilterDatabase_1510[[#This Row],[SAPSA Number]],'DS Point summary'!A:A,'DS Point summary'!C:C)</f>
        <v>Pillay</v>
      </c>
      <c r="E113" s="118" t="str">
        <f>_xlfn.XLOOKUP(__xlnm._FilterDatabase_1510[[#This Row],[SAPSA Number]],'DS Point summary'!A:A,'DS Point summary'!D:D)</f>
        <v>E</v>
      </c>
      <c r="F113" s="19" t="str">
        <f>_xlfn.XLOOKUP(__xlnm._FilterDatabase_1510[[#This Row],[SAPSA Number]],'DS Point summary'!A:A,'DS Point summary'!E:E)</f>
        <v>S Jnr</v>
      </c>
      <c r="G113" s="21">
        <f ca="1">_xlfn.XLOOKUP(__xlnm._FilterDatabase_1510[[#This Row],[SAPSA Number]],'DS Point summary'!A:A,'DS Point summary'!F:F)</f>
        <v>13</v>
      </c>
      <c r="H113" s="21" t="s">
        <v>680</v>
      </c>
      <c r="I113" s="37">
        <f t="shared" si="9"/>
        <v>0</v>
      </c>
      <c r="J113" s="24">
        <f t="shared" si="10"/>
        <v>0</v>
      </c>
      <c r="K113" s="25">
        <v>0</v>
      </c>
      <c r="L113" s="26">
        <v>0</v>
      </c>
      <c r="M113" s="25">
        <v>0</v>
      </c>
      <c r="N113" s="26">
        <v>0</v>
      </c>
      <c r="O113" s="25">
        <v>0</v>
      </c>
      <c r="P113" s="26">
        <v>0</v>
      </c>
      <c r="Q113" s="25">
        <v>0</v>
      </c>
      <c r="R113" s="26">
        <v>0</v>
      </c>
      <c r="S113" s="25">
        <v>0</v>
      </c>
      <c r="T113" s="26">
        <v>0</v>
      </c>
      <c r="U113" s="25">
        <v>0</v>
      </c>
      <c r="V113" s="26">
        <v>0</v>
      </c>
    </row>
    <row r="114" spans="1:22" x14ac:dyDescent="0.25">
      <c r="A114" s="34">
        <f t="shared" si="8"/>
        <v>8</v>
      </c>
      <c r="B114" s="47">
        <v>6436</v>
      </c>
      <c r="C114" s="47" t="str">
        <f>_xlfn.XLOOKUP(__xlnm._FilterDatabase_1510[[#This Row],[SAPSA Number]],'DS Point summary'!A:A,'DS Point summary'!B:B)</f>
        <v>Johan</v>
      </c>
      <c r="D114" s="47" t="str">
        <f>_xlfn.XLOOKUP(__xlnm._FilterDatabase_1510[[#This Row],[SAPSA Number]],'DS Point summary'!A:A,'DS Point summary'!C:C)</f>
        <v>van Greunen</v>
      </c>
      <c r="E114" s="118" t="str">
        <f>_xlfn.XLOOKUP(__xlnm._FilterDatabase_1510[[#This Row],[SAPSA Number]],'DS Point summary'!A:A,'DS Point summary'!D:D)</f>
        <v>J</v>
      </c>
      <c r="F114" s="19" t="str">
        <f ca="1">_xlfn.XLOOKUP(__xlnm._FilterDatabase_1510[[#This Row],[SAPSA Number]],'DS Point summary'!A:A,'DS Point summary'!E:E)</f>
        <v xml:space="preserve"> </v>
      </c>
      <c r="G114" s="21">
        <f ca="1">_xlfn.XLOOKUP(__xlnm._FilterDatabase_1510[[#This Row],[SAPSA Number]],'DS Point summary'!A:A,'DS Point summary'!F:F)</f>
        <v>43</v>
      </c>
      <c r="H114" s="21" t="s">
        <v>680</v>
      </c>
      <c r="I114" s="37">
        <f t="shared" si="9"/>
        <v>0</v>
      </c>
      <c r="J114" s="24">
        <f t="shared" si="10"/>
        <v>0</v>
      </c>
      <c r="K114" s="25">
        <v>0</v>
      </c>
      <c r="L114" s="26">
        <v>0</v>
      </c>
      <c r="M114" s="25">
        <v>0</v>
      </c>
      <c r="N114" s="26">
        <v>0</v>
      </c>
      <c r="O114" s="25">
        <v>0</v>
      </c>
      <c r="P114" s="26">
        <v>0</v>
      </c>
      <c r="Q114" s="25">
        <v>0</v>
      </c>
      <c r="R114" s="26">
        <v>0</v>
      </c>
      <c r="S114" s="25">
        <v>0</v>
      </c>
      <c r="T114" s="26">
        <v>0</v>
      </c>
      <c r="U114" s="25">
        <v>0</v>
      </c>
      <c r="V114" s="26">
        <v>0</v>
      </c>
    </row>
    <row r="115" spans="1:22" x14ac:dyDescent="0.25">
      <c r="A115" s="34">
        <f t="shared" si="8"/>
        <v>8</v>
      </c>
      <c r="B115" s="53">
        <v>6470</v>
      </c>
      <c r="C115" s="47" t="str">
        <f>_xlfn.XLOOKUP(__xlnm._FilterDatabase_1510[[#This Row],[SAPSA Number]],'DS Point summary'!A:A,'DS Point summary'!B:B)</f>
        <v>Koseelan (Seelan)</v>
      </c>
      <c r="D115" s="47" t="str">
        <f>_xlfn.XLOOKUP(__xlnm._FilterDatabase_1510[[#This Row],[SAPSA Number]],'DS Point summary'!A:A,'DS Point summary'!C:C)</f>
        <v>Pillay</v>
      </c>
      <c r="E115" s="118" t="str">
        <f>_xlfn.XLOOKUP(__xlnm._FilterDatabase_1510[[#This Row],[SAPSA Number]],'DS Point summary'!A:A,'DS Point summary'!D:D)</f>
        <v>K</v>
      </c>
      <c r="F115" s="19" t="str">
        <f ca="1">_xlfn.XLOOKUP(__xlnm._FilterDatabase_1510[[#This Row],[SAPSA Number]],'DS Point summary'!A:A,'DS Point summary'!E:E)</f>
        <v xml:space="preserve"> </v>
      </c>
      <c r="G115" s="21">
        <f ca="1">_xlfn.XLOOKUP(__xlnm._FilterDatabase_1510[[#This Row],[SAPSA Number]],'DS Point summary'!A:A,'DS Point summary'!F:F)</f>
        <v>46</v>
      </c>
      <c r="H115" s="21" t="s">
        <v>680</v>
      </c>
      <c r="I115" s="37">
        <f t="shared" si="9"/>
        <v>0</v>
      </c>
      <c r="J115" s="24">
        <f t="shared" si="10"/>
        <v>0</v>
      </c>
      <c r="K115" s="25">
        <v>0</v>
      </c>
      <c r="L115" s="26">
        <v>0</v>
      </c>
      <c r="M115" s="25">
        <v>0</v>
      </c>
      <c r="N115" s="26">
        <v>0</v>
      </c>
      <c r="O115" s="25">
        <v>0</v>
      </c>
      <c r="P115" s="26">
        <v>0</v>
      </c>
      <c r="Q115" s="25">
        <v>0</v>
      </c>
      <c r="R115" s="26">
        <v>0</v>
      </c>
      <c r="S115" s="25">
        <v>0</v>
      </c>
      <c r="T115" s="26">
        <v>0</v>
      </c>
      <c r="U115" s="25">
        <v>0</v>
      </c>
      <c r="V115" s="26">
        <v>0</v>
      </c>
    </row>
    <row r="116" spans="1:22" x14ac:dyDescent="0.25">
      <c r="A116" s="34">
        <f t="shared" si="8"/>
        <v>8</v>
      </c>
      <c r="B116" s="47"/>
      <c r="C116" s="47">
        <f>_xlfn.XLOOKUP(__xlnm._FilterDatabase_1510[[#This Row],[SAPSA Number]],'DS Point summary'!A:A,'DS Point summary'!B:B)</f>
        <v>0</v>
      </c>
      <c r="D116" s="47">
        <f>_xlfn.XLOOKUP(__xlnm._FilterDatabase_1510[[#This Row],[SAPSA Number]],'DS Point summary'!A:A,'DS Point summary'!C:C)</f>
        <v>0</v>
      </c>
      <c r="E116" s="66">
        <f>_xlfn.XLOOKUP(__xlnm._FilterDatabase_1510[[#This Row],[SAPSA Number]],'DS Point summary'!A:A,'DS Point summary'!D:D)</f>
        <v>0</v>
      </c>
      <c r="F116" s="19">
        <f>_xlfn.XLOOKUP(__xlnm._FilterDatabase_1510[[#This Row],[SAPSA Number]],'DS Point summary'!A:A,'DS Point summary'!E:E)</f>
        <v>0</v>
      </c>
      <c r="G116" s="21">
        <f>_xlfn.XLOOKUP(__xlnm._FilterDatabase_1510[[#This Row],[SAPSA Number]],'DS Point summary'!A:A,'DS Point summary'!F:F)</f>
        <v>0</v>
      </c>
      <c r="H116" s="21" t="s">
        <v>680</v>
      </c>
      <c r="I116" s="37">
        <f t="shared" si="9"/>
        <v>0</v>
      </c>
      <c r="J116" s="24">
        <f t="shared" si="10"/>
        <v>0</v>
      </c>
      <c r="K116" s="25">
        <v>0</v>
      </c>
      <c r="L116" s="26">
        <v>0</v>
      </c>
      <c r="M116" s="25">
        <v>0</v>
      </c>
      <c r="N116" s="26">
        <v>0</v>
      </c>
      <c r="O116" s="25">
        <v>0</v>
      </c>
      <c r="P116" s="26">
        <v>0</v>
      </c>
      <c r="Q116" s="25">
        <v>0</v>
      </c>
      <c r="R116" s="26">
        <v>0</v>
      </c>
      <c r="S116" s="25">
        <v>0</v>
      </c>
      <c r="T116" s="26">
        <v>0</v>
      </c>
      <c r="U116" s="25">
        <v>0</v>
      </c>
      <c r="V116" s="26">
        <v>0</v>
      </c>
    </row>
    <row r="117" spans="1:22" x14ac:dyDescent="0.25">
      <c r="A117" s="34">
        <f t="shared" si="8"/>
        <v>8</v>
      </c>
      <c r="B117" s="123">
        <v>6564</v>
      </c>
      <c r="C117" s="123" t="str">
        <f>_xlfn.XLOOKUP(__xlnm._FilterDatabase_1510[[#This Row],[SAPSA Number]],'DS Point summary'!A:A,'DS Point summary'!B:B)</f>
        <v xml:space="preserve">Schalk </v>
      </c>
      <c r="D117" s="123" t="str">
        <f>_xlfn.XLOOKUP(__xlnm._FilterDatabase_1510[[#This Row],[SAPSA Number]],'DS Point summary'!A:A,'DS Point summary'!C:C)</f>
        <v>van Jaarsveld</v>
      </c>
      <c r="E117" s="124" t="str">
        <f>_xlfn.XLOOKUP(__xlnm._FilterDatabase_1510[[#This Row],[SAPSA Number]],'DS Point summary'!A:A,'DS Point summary'!D:D)</f>
        <v>WS</v>
      </c>
      <c r="F117" s="19" t="str">
        <f ca="1">_xlfn.XLOOKUP(__xlnm._FilterDatabase_1510[[#This Row],[SAPSA Number]],'DS Point summary'!A:A,'DS Point summary'!E:E)</f>
        <v xml:space="preserve"> </v>
      </c>
      <c r="G117" s="21">
        <f ca="1">_xlfn.XLOOKUP(__xlnm._FilterDatabase_1510[[#This Row],[SAPSA Number]],'DS Point summary'!A:A,'DS Point summary'!F:F)</f>
        <v>38</v>
      </c>
      <c r="H117" s="132" t="s">
        <v>680</v>
      </c>
      <c r="I117" s="37">
        <f t="shared" si="9"/>
        <v>0</v>
      </c>
      <c r="J117" s="24">
        <f t="shared" si="10"/>
        <v>0</v>
      </c>
      <c r="K117" s="25">
        <v>0</v>
      </c>
      <c r="L117" s="26">
        <v>0</v>
      </c>
      <c r="M117" s="25">
        <v>0</v>
      </c>
      <c r="N117" s="26">
        <v>0</v>
      </c>
      <c r="O117" s="25">
        <v>0</v>
      </c>
      <c r="P117" s="26">
        <v>0</v>
      </c>
      <c r="Q117" s="25">
        <v>0</v>
      </c>
      <c r="R117" s="26">
        <v>0</v>
      </c>
      <c r="S117" s="25">
        <v>0</v>
      </c>
      <c r="T117" s="26">
        <v>0</v>
      </c>
      <c r="U117" s="25">
        <v>0</v>
      </c>
      <c r="V117" s="26">
        <v>0</v>
      </c>
    </row>
    <row r="118" spans="1:22" x14ac:dyDescent="0.25">
      <c r="A118" s="34">
        <f t="shared" si="8"/>
        <v>8</v>
      </c>
      <c r="B118" s="123">
        <v>4862</v>
      </c>
      <c r="C118" s="123" t="str">
        <f>_xlfn.XLOOKUP(__xlnm._FilterDatabase_1510[[#This Row],[SAPSA Number]],'DS Point summary'!A:A,'DS Point summary'!B:B)</f>
        <v>George Keith</v>
      </c>
      <c r="D118" s="123" t="str">
        <f>_xlfn.XLOOKUP(__xlnm._FilterDatabase_1510[[#This Row],[SAPSA Number]],'DS Point summary'!A:A,'DS Point summary'!C:C)</f>
        <v>Marais</v>
      </c>
      <c r="E118" s="124" t="str">
        <f>_xlfn.XLOOKUP(__xlnm._FilterDatabase_1510[[#This Row],[SAPSA Number]],'DS Point summary'!A:A,'DS Point summary'!D:D)</f>
        <v>GK</v>
      </c>
      <c r="F118" s="19" t="str">
        <f>_xlfn.XLOOKUP(__xlnm._FilterDatabase_1510[[#This Row],[SAPSA Number]],'DS Point summary'!A:A,'DS Point summary'!E:E)</f>
        <v>S</v>
      </c>
      <c r="G118" s="21">
        <f ca="1">_xlfn.XLOOKUP(__xlnm._FilterDatabase_1510[[#This Row],[SAPSA Number]],'DS Point summary'!A:A,'DS Point summary'!F:F)</f>
        <v>50</v>
      </c>
      <c r="H118" s="21" t="s">
        <v>680</v>
      </c>
      <c r="I118" s="37">
        <f t="shared" si="9"/>
        <v>0</v>
      </c>
      <c r="J118" s="24">
        <f t="shared" si="10"/>
        <v>0</v>
      </c>
      <c r="K118" s="25">
        <v>0</v>
      </c>
      <c r="L118" s="26">
        <v>0</v>
      </c>
      <c r="M118" s="25">
        <v>0</v>
      </c>
      <c r="N118" s="26">
        <v>0</v>
      </c>
      <c r="O118" s="25">
        <v>0</v>
      </c>
      <c r="P118" s="26">
        <v>0</v>
      </c>
      <c r="Q118" s="25">
        <v>0</v>
      </c>
      <c r="R118" s="26">
        <v>0</v>
      </c>
      <c r="S118" s="25">
        <v>0</v>
      </c>
      <c r="T118" s="26">
        <v>0</v>
      </c>
      <c r="U118" s="25">
        <v>0</v>
      </c>
      <c r="V118" s="26">
        <v>0</v>
      </c>
    </row>
    <row r="119" spans="1:22" ht="25.5" x14ac:dyDescent="0.25">
      <c r="A119" s="34">
        <f t="shared" si="8"/>
        <v>8</v>
      </c>
      <c r="B119" s="123">
        <v>138</v>
      </c>
      <c r="C119" s="123" t="str">
        <f>_xlfn.XLOOKUP(__xlnm._FilterDatabase_1510[[#This Row],[SAPSA Number]],'DS Point summary'!A:A,'DS Point summary'!B:B)</f>
        <v>Lorette</v>
      </c>
      <c r="D119" s="123" t="str">
        <f>_xlfn.XLOOKUP(__xlnm._FilterDatabase_1510[[#This Row],[SAPSA Number]],'DS Point summary'!A:A,'DS Point summary'!C:C)</f>
        <v>Janse van Rensburg</v>
      </c>
      <c r="E119" s="124" t="str">
        <f>_xlfn.XLOOKUP(__xlnm._FilterDatabase_1510[[#This Row],[SAPSA Number]],'DS Point summary'!A:A,'DS Point summary'!D:D)</f>
        <v>L</v>
      </c>
      <c r="F119" s="19" t="str">
        <f>_xlfn.XLOOKUP(__xlnm._FilterDatabase_1510[[#This Row],[SAPSA Number]],'DS Point summary'!A:A,'DS Point summary'!E:E)</f>
        <v>Lady</v>
      </c>
      <c r="G119" s="21">
        <f ca="1">_xlfn.XLOOKUP(__xlnm._FilterDatabase_1510[[#This Row],[SAPSA Number]],'DS Point summary'!A:A,'DS Point summary'!F:F)</f>
        <v>60</v>
      </c>
      <c r="H119" s="21" t="s">
        <v>680</v>
      </c>
      <c r="I119" s="37">
        <f t="shared" si="9"/>
        <v>0</v>
      </c>
      <c r="J119" s="24">
        <f t="shared" si="10"/>
        <v>0</v>
      </c>
      <c r="K119" s="25">
        <v>0</v>
      </c>
      <c r="L119" s="26">
        <v>0</v>
      </c>
      <c r="M119" s="25">
        <v>0</v>
      </c>
      <c r="N119" s="26">
        <v>0</v>
      </c>
      <c r="O119" s="25">
        <v>0</v>
      </c>
      <c r="P119" s="26">
        <v>0</v>
      </c>
      <c r="Q119" s="25">
        <v>0</v>
      </c>
      <c r="R119" s="26">
        <v>0</v>
      </c>
      <c r="S119" s="25">
        <v>0</v>
      </c>
      <c r="T119" s="26">
        <v>0</v>
      </c>
      <c r="U119" s="25">
        <v>0</v>
      </c>
      <c r="V119" s="26">
        <v>0</v>
      </c>
    </row>
    <row r="120" spans="1:22" ht="25.5" x14ac:dyDescent="0.25">
      <c r="A120" s="34">
        <f t="shared" si="8"/>
        <v>8</v>
      </c>
      <c r="B120" s="123">
        <v>6627</v>
      </c>
      <c r="C120" s="123" t="str">
        <f>_xlfn.XLOOKUP(__xlnm._FilterDatabase_1510[[#This Row],[SAPSA Number]],'DS Point summary'!A:A,'DS Point summary'!B:B)</f>
        <v>Lukas Wilhelm</v>
      </c>
      <c r="D120" s="123" t="str">
        <f>_xlfn.XLOOKUP(__xlnm._FilterDatabase_1510[[#This Row],[SAPSA Number]],'DS Point summary'!A:A,'DS Point summary'!C:C)</f>
        <v>Janse van Rensburg</v>
      </c>
      <c r="E120" s="124" t="str">
        <f>_xlfn.XLOOKUP(__xlnm._FilterDatabase_1510[[#This Row],[SAPSA Number]],'DS Point summary'!A:A,'DS Point summary'!D:D)</f>
        <v>LW</v>
      </c>
      <c r="F120" s="19" t="str">
        <f ca="1">_xlfn.XLOOKUP(__xlnm._FilterDatabase_1510[[#This Row],[SAPSA Number]],'DS Point summary'!A:A,'DS Point summary'!E:E)</f>
        <v>SS</v>
      </c>
      <c r="G120" s="21">
        <f ca="1">_xlfn.XLOOKUP(__xlnm._FilterDatabase_1510[[#This Row],[SAPSA Number]],'DS Point summary'!A:A,'DS Point summary'!F:F)</f>
        <v>75</v>
      </c>
      <c r="H120" s="21" t="s">
        <v>680</v>
      </c>
      <c r="I120" s="37">
        <f t="shared" si="9"/>
        <v>0</v>
      </c>
      <c r="J120" s="24">
        <f t="shared" si="10"/>
        <v>0</v>
      </c>
      <c r="K120" s="25">
        <v>0</v>
      </c>
      <c r="L120" s="26">
        <v>0</v>
      </c>
      <c r="M120" s="25">
        <v>0</v>
      </c>
      <c r="N120" s="26">
        <v>0</v>
      </c>
      <c r="O120" s="25">
        <v>0</v>
      </c>
      <c r="P120" s="26">
        <v>0</v>
      </c>
      <c r="Q120" s="25">
        <v>0</v>
      </c>
      <c r="R120" s="26">
        <v>0</v>
      </c>
      <c r="S120" s="25">
        <v>0</v>
      </c>
      <c r="T120" s="26">
        <v>0</v>
      </c>
      <c r="U120" s="25">
        <v>0</v>
      </c>
      <c r="V120" s="26">
        <v>0</v>
      </c>
    </row>
    <row r="121" spans="1:22" x14ac:dyDescent="0.25">
      <c r="A121" s="34">
        <f t="shared" si="8"/>
        <v>8</v>
      </c>
      <c r="B121" s="123">
        <v>5804</v>
      </c>
      <c r="C121" s="123" t="str">
        <f>_xlfn.XLOOKUP(__xlnm._FilterDatabase_1510[[#This Row],[SAPSA Number]],'DS Point summary'!A:A,'DS Point summary'!B:B)</f>
        <v>Louis Johannes</v>
      </c>
      <c r="D121" s="123" t="str">
        <f>_xlfn.XLOOKUP(__xlnm._FilterDatabase_1510[[#This Row],[SAPSA Number]],'DS Point summary'!A:A,'DS Point summary'!C:C)</f>
        <v>Nel</v>
      </c>
      <c r="E121" s="124" t="str">
        <f>_xlfn.XLOOKUP(__xlnm._FilterDatabase_1510[[#This Row],[SAPSA Number]],'DS Point summary'!A:A,'DS Point summary'!D:D)</f>
        <v>LJ</v>
      </c>
      <c r="F121" s="19" t="str">
        <f ca="1">_xlfn.XLOOKUP(__xlnm._FilterDatabase_1510[[#This Row],[SAPSA Number]],'DS Point summary'!A:A,'DS Point summary'!E:E)</f>
        <v xml:space="preserve"> </v>
      </c>
      <c r="G121" s="21">
        <f ca="1">_xlfn.XLOOKUP(__xlnm._FilterDatabase_1510[[#This Row],[SAPSA Number]],'DS Point summary'!A:A,'DS Point summary'!F:F)</f>
        <v>44</v>
      </c>
      <c r="H121" s="21" t="s">
        <v>680</v>
      </c>
      <c r="I121" s="37">
        <f t="shared" si="9"/>
        <v>0</v>
      </c>
      <c r="J121" s="24">
        <f t="shared" si="10"/>
        <v>0</v>
      </c>
      <c r="K121" s="25">
        <v>0</v>
      </c>
      <c r="L121" s="26">
        <v>0</v>
      </c>
      <c r="M121" s="25">
        <v>0</v>
      </c>
      <c r="N121" s="26">
        <v>0</v>
      </c>
      <c r="O121" s="25">
        <v>0</v>
      </c>
      <c r="P121" s="26">
        <v>0</v>
      </c>
      <c r="Q121" s="25">
        <v>0</v>
      </c>
      <c r="R121" s="26">
        <v>0</v>
      </c>
      <c r="S121" s="25">
        <v>0</v>
      </c>
      <c r="T121" s="26">
        <v>0</v>
      </c>
      <c r="U121" s="25">
        <v>0</v>
      </c>
      <c r="V121" s="26">
        <v>0</v>
      </c>
    </row>
    <row r="122" spans="1:22" x14ac:dyDescent="0.25">
      <c r="A122" s="34">
        <f t="shared" si="8"/>
        <v>8</v>
      </c>
      <c r="B122" s="142">
        <v>6633</v>
      </c>
      <c r="C122" s="123" t="str">
        <f>_xlfn.XLOOKUP(__xlnm._FilterDatabase_1510[[#This Row],[SAPSA Number]],'DS Point summary'!A:A,'DS Point summary'!B:B)</f>
        <v>Allessandro Raffaele</v>
      </c>
      <c r="D122" s="123" t="str">
        <f>_xlfn.XLOOKUP(__xlnm._FilterDatabase_1510[[#This Row],[SAPSA Number]],'DS Point summary'!A:A,'DS Point summary'!C:C)</f>
        <v>Paschini</v>
      </c>
      <c r="E122" s="124" t="str">
        <f>_xlfn.XLOOKUP(__xlnm._FilterDatabase_1510[[#This Row],[SAPSA Number]],'DS Point summary'!A:A,'DS Point summary'!D:D)</f>
        <v>AR</v>
      </c>
      <c r="F122" s="19" t="str">
        <f ca="1">_xlfn.XLOOKUP(__xlnm._FilterDatabase_1510[[#This Row],[SAPSA Number]],'DS Point summary'!A:A,'DS Point summary'!E:E)</f>
        <v xml:space="preserve"> </v>
      </c>
      <c r="G122" s="21">
        <f ca="1">_xlfn.XLOOKUP(__xlnm._FilterDatabase_1510[[#This Row],[SAPSA Number]],'DS Point summary'!A:A,'DS Point summary'!F:F)</f>
        <v>22</v>
      </c>
      <c r="H122" s="21" t="s">
        <v>680</v>
      </c>
      <c r="I122" s="37">
        <f t="shared" si="9"/>
        <v>0</v>
      </c>
      <c r="J122" s="24">
        <f t="shared" si="10"/>
        <v>0</v>
      </c>
      <c r="K122" s="25">
        <v>0</v>
      </c>
      <c r="L122" s="26">
        <v>0</v>
      </c>
      <c r="M122" s="25">
        <v>0</v>
      </c>
      <c r="N122" s="26">
        <v>0</v>
      </c>
      <c r="O122" s="25">
        <v>0</v>
      </c>
      <c r="P122" s="26">
        <v>0</v>
      </c>
      <c r="Q122" s="25">
        <v>0</v>
      </c>
      <c r="R122" s="26">
        <v>0</v>
      </c>
      <c r="S122" s="25">
        <v>0</v>
      </c>
      <c r="T122" s="26">
        <v>0</v>
      </c>
      <c r="U122" s="25">
        <v>0</v>
      </c>
      <c r="V122" s="26">
        <v>0</v>
      </c>
    </row>
    <row r="123" spans="1:22" x14ac:dyDescent="0.25">
      <c r="A123" s="34">
        <f t="shared" si="8"/>
        <v>8</v>
      </c>
      <c r="B123" s="142">
        <v>3394</v>
      </c>
      <c r="C123" s="123" t="str">
        <f>_xlfn.XLOOKUP(__xlnm._FilterDatabase_1510[[#This Row],[SAPSA Number]],'DS Point summary'!A:A,'DS Point summary'!B:B)</f>
        <v>Rudolph Teodor</v>
      </c>
      <c r="D123" s="123" t="str">
        <f>_xlfn.XLOOKUP(__xlnm._FilterDatabase_1510[[#This Row],[SAPSA Number]],'DS Point summary'!A:A,'DS Point summary'!C:C)</f>
        <v>Buhrmann</v>
      </c>
      <c r="E123" s="124" t="str">
        <f>_xlfn.XLOOKUP(__xlnm._FilterDatabase_1510[[#This Row],[SAPSA Number]],'DS Point summary'!A:A,'DS Point summary'!D:D)</f>
        <v>RT</v>
      </c>
      <c r="F123" s="19" t="str">
        <f>_xlfn.XLOOKUP(__xlnm._FilterDatabase_1510[[#This Row],[SAPSA Number]],'DS Point summary'!A:A,'DS Point summary'!E:E)</f>
        <v>S</v>
      </c>
      <c r="G123" s="21">
        <f ca="1">_xlfn.XLOOKUP(__xlnm._FilterDatabase_1510[[#This Row],[SAPSA Number]],'DS Point summary'!A:A,'DS Point summary'!F:F)</f>
        <v>50</v>
      </c>
      <c r="H123" s="21" t="s">
        <v>680</v>
      </c>
      <c r="I123" s="37">
        <f t="shared" si="9"/>
        <v>0</v>
      </c>
      <c r="J123" s="24">
        <f t="shared" si="10"/>
        <v>0</v>
      </c>
      <c r="K123" s="25">
        <v>0</v>
      </c>
      <c r="L123" s="26">
        <v>0</v>
      </c>
      <c r="M123" s="25">
        <v>0</v>
      </c>
      <c r="N123" s="26">
        <v>0</v>
      </c>
      <c r="O123" s="25">
        <v>0</v>
      </c>
      <c r="P123" s="26">
        <v>0</v>
      </c>
      <c r="Q123" s="25">
        <v>0</v>
      </c>
      <c r="R123" s="26">
        <v>0</v>
      </c>
      <c r="S123" s="25">
        <v>0</v>
      </c>
      <c r="T123" s="26">
        <v>0</v>
      </c>
      <c r="U123" s="25">
        <v>0</v>
      </c>
      <c r="V123" s="26">
        <v>0</v>
      </c>
    </row>
    <row r="124" spans="1:22" x14ac:dyDescent="0.25">
      <c r="A124" s="34">
        <f t="shared" si="8"/>
        <v>8</v>
      </c>
      <c r="B124" s="142"/>
      <c r="C124" s="123">
        <f>_xlfn.XLOOKUP(__xlnm._FilterDatabase_1510[[#This Row],[SAPSA Number]],'DS Point summary'!A:A,'DS Point summary'!B:B)</f>
        <v>0</v>
      </c>
      <c r="D124" s="123">
        <f>_xlfn.XLOOKUP(__xlnm._FilterDatabase_1510[[#This Row],[SAPSA Number]],'DS Point summary'!A:A,'DS Point summary'!C:C)</f>
        <v>0</v>
      </c>
      <c r="E124" s="124">
        <f>_xlfn.XLOOKUP(__xlnm._FilterDatabase_1510[[#This Row],[SAPSA Number]],'DS Point summary'!A:A,'DS Point summary'!D:D)</f>
        <v>0</v>
      </c>
      <c r="F124" s="19">
        <f>_xlfn.XLOOKUP(__xlnm._FilterDatabase_1510[[#This Row],[SAPSA Number]],'DS Point summary'!A:A,'DS Point summary'!E:E)</f>
        <v>0</v>
      </c>
      <c r="G124" s="21">
        <f>_xlfn.XLOOKUP(__xlnm._FilterDatabase_1510[[#This Row],[SAPSA Number]],'DS Point summary'!A:A,'DS Point summary'!F:F)</f>
        <v>0</v>
      </c>
      <c r="H124" s="21" t="s">
        <v>680</v>
      </c>
      <c r="I124" s="37">
        <f t="shared" si="9"/>
        <v>0</v>
      </c>
      <c r="J124" s="24">
        <f t="shared" si="10"/>
        <v>0</v>
      </c>
      <c r="K124" s="25">
        <v>0</v>
      </c>
      <c r="L124" s="26">
        <v>0</v>
      </c>
      <c r="M124" s="25">
        <v>0</v>
      </c>
      <c r="N124" s="26">
        <v>0</v>
      </c>
      <c r="O124" s="25">
        <v>0</v>
      </c>
      <c r="P124" s="26">
        <v>0</v>
      </c>
      <c r="Q124" s="25">
        <v>0</v>
      </c>
      <c r="R124" s="26">
        <v>0</v>
      </c>
      <c r="S124" s="25">
        <v>0</v>
      </c>
      <c r="T124" s="26">
        <v>0</v>
      </c>
      <c r="U124" s="25">
        <v>0</v>
      </c>
      <c r="V124" s="26">
        <v>0</v>
      </c>
    </row>
    <row r="125" spans="1:22" x14ac:dyDescent="0.25">
      <c r="A125" s="34">
        <f t="shared" si="8"/>
        <v>8</v>
      </c>
      <c r="B125" s="142"/>
      <c r="C125" s="123">
        <f>_xlfn.XLOOKUP(__xlnm._FilterDatabase_1510[[#This Row],[SAPSA Number]],'DS Point summary'!A:A,'DS Point summary'!B:B)</f>
        <v>0</v>
      </c>
      <c r="D125" s="123">
        <f>_xlfn.XLOOKUP(__xlnm._FilterDatabase_1510[[#This Row],[SAPSA Number]],'DS Point summary'!A:A,'DS Point summary'!C:C)</f>
        <v>0</v>
      </c>
      <c r="E125" s="124">
        <f>_xlfn.XLOOKUP(__xlnm._FilterDatabase_1510[[#This Row],[SAPSA Number]],'DS Point summary'!A:A,'DS Point summary'!D:D)</f>
        <v>0</v>
      </c>
      <c r="F125" s="19">
        <f>_xlfn.XLOOKUP(__xlnm._FilterDatabase_1510[[#This Row],[SAPSA Number]],'DS Point summary'!A:A,'DS Point summary'!E:E)</f>
        <v>0</v>
      </c>
      <c r="G125" s="21" t="e">
        <f>_xlfn.XLOOKUP(__xlnm._FilterDatabase_1510[[#This Row],[SAPSA Number]],'DS Point summary'!A:A,'DS Point summary'!F:F)</f>
        <v>#N/A</v>
      </c>
      <c r="H125" s="21" t="s">
        <v>680</v>
      </c>
      <c r="I125" s="37">
        <f t="shared" si="9"/>
        <v>0</v>
      </c>
      <c r="J125" s="24">
        <f t="shared" si="10"/>
        <v>0</v>
      </c>
      <c r="K125" s="25">
        <v>0</v>
      </c>
      <c r="L125" s="26">
        <v>0</v>
      </c>
      <c r="M125" s="25">
        <v>0</v>
      </c>
      <c r="N125" s="26">
        <v>0</v>
      </c>
      <c r="O125" s="25">
        <v>0</v>
      </c>
      <c r="P125" s="26">
        <v>0</v>
      </c>
      <c r="Q125" s="25">
        <v>0</v>
      </c>
      <c r="R125" s="26">
        <v>0</v>
      </c>
      <c r="S125" s="25">
        <v>0</v>
      </c>
      <c r="T125" s="26">
        <v>0</v>
      </c>
      <c r="U125" s="25">
        <v>0</v>
      </c>
      <c r="V125" s="26">
        <v>0</v>
      </c>
    </row>
    <row r="126" spans="1:22" x14ac:dyDescent="0.25">
      <c r="A126" s="34">
        <f t="shared" si="8"/>
        <v>8</v>
      </c>
      <c r="B126" s="143"/>
      <c r="C126" s="123">
        <f>_xlfn.XLOOKUP(__xlnm._FilterDatabase_1510[[#This Row],[SAPSA Number]],'DS Point summary'!A:A,'DS Point summary'!B:B)</f>
        <v>0</v>
      </c>
      <c r="D126" s="123">
        <f>_xlfn.XLOOKUP(__xlnm._FilterDatabase_1510[[#This Row],[SAPSA Number]],'DS Point summary'!A:A,'DS Point summary'!C:C)</f>
        <v>0</v>
      </c>
      <c r="E126" s="124">
        <f>_xlfn.XLOOKUP(__xlnm._FilterDatabase_1510[[#This Row],[SAPSA Number]],'DS Point summary'!A:A,'DS Point summary'!D:D)</f>
        <v>0</v>
      </c>
      <c r="F126" s="19">
        <f>_xlfn.XLOOKUP(__xlnm._FilterDatabase_1510[[#This Row],[SAPSA Number]],'DS Point summary'!A:A,'DS Point summary'!E:E)</f>
        <v>0</v>
      </c>
      <c r="G126" s="21">
        <f>_xlfn.XLOOKUP(__xlnm._FilterDatabase_1510[[#This Row],[SAPSA Number]],'DS Point summary'!A:A,'DS Point summary'!F:F)</f>
        <v>0</v>
      </c>
      <c r="H126" s="21" t="s">
        <v>680</v>
      </c>
      <c r="I126" s="37">
        <f t="shared" si="9"/>
        <v>0</v>
      </c>
      <c r="J126" s="24">
        <f t="shared" si="10"/>
        <v>0</v>
      </c>
      <c r="K126" s="25">
        <v>0</v>
      </c>
      <c r="L126" s="26">
        <v>0</v>
      </c>
      <c r="M126" s="25">
        <v>0</v>
      </c>
      <c r="N126" s="26">
        <v>0</v>
      </c>
      <c r="O126" s="25">
        <v>0</v>
      </c>
      <c r="P126" s="26">
        <v>0</v>
      </c>
      <c r="Q126" s="25">
        <v>0</v>
      </c>
      <c r="R126" s="26">
        <v>0</v>
      </c>
      <c r="S126" s="25">
        <v>0</v>
      </c>
      <c r="T126" s="26">
        <v>0</v>
      </c>
      <c r="U126" s="25">
        <v>0</v>
      </c>
      <c r="V126" s="26">
        <v>0</v>
      </c>
    </row>
  </sheetData>
  <sheetProtection algorithmName="SHA-512" hashValue="XXcai9Qb2WULMO50Npi8tKQnjj0KGxE8NgnCMzHa46Zj47H1Djhptx+WgxReqk2ofmIruZXSpLWRCM1v3cEUOw==" saltValue="bP0cKCAsvCT3zn0CAqg3Rg==" spinCount="100000" sheet="1" objects="1" scenarios="1"/>
  <conditionalFormatting sqref="F2:F126">
    <cfRule type="cellIs" dxfId="55" priority="2" stopIfTrue="1" operator="equal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CE176-3A4A-4993-8B18-F410D1B59509}">
  <sheetPr>
    <tabColor rgb="FF7030A0"/>
  </sheetPr>
  <dimension ref="A1:AMJ124"/>
  <sheetViews>
    <sheetView workbookViewId="0">
      <pane xSplit="10" ySplit="1" topLeftCell="K2" activePane="bottomRight" state="frozen"/>
      <selection pane="topRight" activeCell="K1" sqref="K1"/>
      <selection pane="bottomLeft" activeCell="A2" sqref="A2"/>
      <selection pane="bottomRight" activeCell="X15" sqref="X15"/>
    </sheetView>
  </sheetViews>
  <sheetFormatPr defaultRowHeight="15" x14ac:dyDescent="0.25"/>
  <cols>
    <col min="1" max="1" width="10.42578125" style="41" bestFit="1" customWidth="1"/>
    <col min="2" max="2" width="9.28515625" style="97" customWidth="1"/>
    <col min="3" max="3" width="25" style="18" customWidth="1"/>
    <col min="4" max="4" width="16.140625" style="18" bestFit="1" customWidth="1"/>
    <col min="5" max="5" width="7.42578125" style="18" customWidth="1"/>
    <col min="6" max="6" width="6.5703125" style="18" customWidth="1"/>
    <col min="7" max="7" width="5.85546875" style="18" hidden="1" customWidth="1"/>
    <col min="8" max="8" width="14.5703125" style="18" customWidth="1"/>
    <col min="9" max="9" width="7.28515625" style="18" customWidth="1"/>
    <col min="10" max="10" width="8.140625" style="42" customWidth="1"/>
    <col min="11" max="22" width="6.85546875" style="18" customWidth="1"/>
    <col min="23" max="1024" width="10.28515625" style="18" customWidth="1"/>
  </cols>
  <sheetData>
    <row r="1" spans="1:22" ht="30" x14ac:dyDescent="0.25">
      <c r="A1" s="12" t="s">
        <v>659</v>
      </c>
      <c r="B1" s="95" t="s">
        <v>628</v>
      </c>
      <c r="C1" s="13" t="s">
        <v>3</v>
      </c>
      <c r="D1" s="13" t="s">
        <v>4</v>
      </c>
      <c r="E1" s="13" t="s">
        <v>5</v>
      </c>
      <c r="F1" s="14" t="s">
        <v>629</v>
      </c>
      <c r="G1" s="15" t="s">
        <v>9</v>
      </c>
      <c r="H1" s="16" t="s">
        <v>660</v>
      </c>
      <c r="I1" s="16" t="s">
        <v>661</v>
      </c>
      <c r="J1" s="17" t="s">
        <v>662</v>
      </c>
      <c r="K1" s="16" t="s">
        <v>663</v>
      </c>
      <c r="L1" s="16" t="s">
        <v>664</v>
      </c>
      <c r="M1" s="16" t="s">
        <v>665</v>
      </c>
      <c r="N1" s="16" t="s">
        <v>666</v>
      </c>
      <c r="O1" s="16" t="s">
        <v>658</v>
      </c>
      <c r="P1" s="16" t="s">
        <v>667</v>
      </c>
      <c r="Q1" s="16" t="s">
        <v>668</v>
      </c>
      <c r="R1" s="16" t="s">
        <v>669</v>
      </c>
      <c r="S1" s="16" t="s">
        <v>670</v>
      </c>
      <c r="T1" s="16" t="s">
        <v>671</v>
      </c>
      <c r="U1" s="16" t="s">
        <v>672</v>
      </c>
      <c r="V1" s="16" t="s">
        <v>673</v>
      </c>
    </row>
    <row r="2" spans="1:22" ht="14.45" customHeight="1" x14ac:dyDescent="0.25">
      <c r="A2" s="19">
        <f t="shared" ref="A2:A20" si="0">RANK(J2,J$2:J$137,0)</f>
        <v>1</v>
      </c>
      <c r="B2" s="27">
        <v>1716</v>
      </c>
      <c r="C2" s="43" t="s">
        <v>25</v>
      </c>
      <c r="D2" s="43" t="s">
        <v>26</v>
      </c>
      <c r="E2" s="49" t="s">
        <v>27</v>
      </c>
      <c r="F2" s="19" t="str">
        <f ca="1">_xlfn.XLOOKUP(__xlnm._FilterDatabase_1511[[#This Row],[SAPSA Number]],'DS Point summary'!A:A,'DS Point summary'!E:E)</f>
        <v>S</v>
      </c>
      <c r="G2" s="21">
        <f ca="1">_xlfn.XLOOKUP(__xlnm._FilterDatabase_1511[[#This Row],[SAPSA Number]],'DS Point summary'!A:A,'DS Point summary'!F:F)</f>
        <v>55</v>
      </c>
      <c r="H2" s="21" t="s">
        <v>679</v>
      </c>
      <c r="I2" s="23">
        <f t="shared" ref="I2:I33" si="1">(IF(K2&gt;0,1,0)+(IF(L2&gt;0,1,0))+(IF(M2&gt;0,1,0))+(IF(N2&gt;0,1,0))+(IF(O2&gt;0,1,0))+(IF(P2&gt;0,1,0))+(IF(Q2&gt;0,1,0))+(IF(R2&gt;0,1,0))+(IF(S2&gt;0,1,0))+(IF(T2&gt;0,1,0))+(IF(U2&gt;0,1,0))+(IF(V2&gt;0,1,0)))</f>
        <v>7</v>
      </c>
      <c r="J2" s="24">
        <f t="shared" ref="J2:J33" si="2">(LARGE(K2:U2,1)+LARGE(K2:U2,2)+LARGE(K2:U2,3)+LARGE(K2:U2,4)+LARGE(K2:U2,5))/5</f>
        <v>92.853899999999996</v>
      </c>
      <c r="K2" s="25">
        <v>99.16</v>
      </c>
      <c r="L2" s="26">
        <v>65.109499999999997</v>
      </c>
      <c r="M2" s="25">
        <v>100</v>
      </c>
      <c r="N2" s="26">
        <v>100</v>
      </c>
      <c r="O2" s="25">
        <v>0</v>
      </c>
      <c r="P2" s="26">
        <v>0</v>
      </c>
      <c r="Q2" s="25">
        <v>0</v>
      </c>
      <c r="R2" s="26">
        <v>0</v>
      </c>
      <c r="S2" s="25">
        <v>0</v>
      </c>
      <c r="T2" s="26">
        <v>61.584899999999998</v>
      </c>
      <c r="U2" s="25">
        <v>100</v>
      </c>
      <c r="V2" s="26">
        <v>100</v>
      </c>
    </row>
    <row r="3" spans="1:22" ht="14.45" customHeight="1" x14ac:dyDescent="0.25">
      <c r="A3" s="19">
        <f t="shared" si="0"/>
        <v>2</v>
      </c>
      <c r="B3" s="27">
        <v>3369</v>
      </c>
      <c r="C3" s="43" t="s">
        <v>52</v>
      </c>
      <c r="D3" s="43" t="s">
        <v>53</v>
      </c>
      <c r="E3" s="49" t="s">
        <v>54</v>
      </c>
      <c r="F3" s="19" t="str">
        <f ca="1">_xlfn.XLOOKUP(__xlnm._FilterDatabase_1511[[#This Row],[SAPSA Number]],'DS Point summary'!A:A,'DS Point summary'!E:E)</f>
        <v>S</v>
      </c>
      <c r="G3" s="21">
        <f ca="1">_xlfn.XLOOKUP(__xlnm._FilterDatabase_1511[[#This Row],[SAPSA Number]],'DS Point summary'!A:A,'DS Point summary'!F:F)</f>
        <v>51</v>
      </c>
      <c r="H3" s="21" t="s">
        <v>679</v>
      </c>
      <c r="I3" s="23">
        <f t="shared" si="1"/>
        <v>8</v>
      </c>
      <c r="J3" s="24">
        <f t="shared" si="2"/>
        <v>92.819060000000007</v>
      </c>
      <c r="K3" s="25">
        <v>0</v>
      </c>
      <c r="L3" s="26">
        <v>0</v>
      </c>
      <c r="M3" s="25">
        <v>95.497200000000007</v>
      </c>
      <c r="N3" s="26">
        <v>88.084299999999999</v>
      </c>
      <c r="O3" s="25">
        <v>100</v>
      </c>
      <c r="P3" s="26">
        <v>0</v>
      </c>
      <c r="Q3" s="25">
        <v>0</v>
      </c>
      <c r="R3" s="26">
        <v>100</v>
      </c>
      <c r="S3" s="25">
        <v>70.336500000000001</v>
      </c>
      <c r="T3" s="26">
        <v>57.863900000000001</v>
      </c>
      <c r="U3" s="25">
        <v>80.513800000000003</v>
      </c>
      <c r="V3" s="26">
        <v>51.575699999999998</v>
      </c>
    </row>
    <row r="4" spans="1:22" ht="14.45" customHeight="1" x14ac:dyDescent="0.25">
      <c r="A4" s="19">
        <f t="shared" si="0"/>
        <v>3</v>
      </c>
      <c r="B4" s="27">
        <v>5804</v>
      </c>
      <c r="C4" s="129" t="str">
        <f>_xlfn.XLOOKUP(__xlnm._FilterDatabase_1511[[#This Row],[SAPSA Number]],'DS Point summary'!A:A,'DS Point summary'!B:B)</f>
        <v>Louis Johannes</v>
      </c>
      <c r="D4" s="129" t="str">
        <f>_xlfn.XLOOKUP(__xlnm._FilterDatabase_1511[[#This Row],[SAPSA Number]],'DS Point summary'!A:A,'DS Point summary'!C:C)</f>
        <v>Nel</v>
      </c>
      <c r="E4" s="130" t="str">
        <f>_xlfn.XLOOKUP(__xlnm._FilterDatabase_1511[[#This Row],[SAPSA Number]],'DS Point summary'!A:A,'DS Point summary'!D:D)</f>
        <v>LJ</v>
      </c>
      <c r="F4" s="19" t="str">
        <f ca="1">_xlfn.XLOOKUP(__xlnm._FilterDatabase_1511[[#This Row],[SAPSA Number]],'DS Point summary'!A:A,'DS Point summary'!E:E)</f>
        <v xml:space="preserve"> </v>
      </c>
      <c r="G4" s="21">
        <f ca="1">_xlfn.XLOOKUP(__xlnm._FilterDatabase_1511[[#This Row],[SAPSA Number]],'DS Point summary'!A:A,'DS Point summary'!F:F)</f>
        <v>44</v>
      </c>
      <c r="H4" s="21" t="s">
        <v>679</v>
      </c>
      <c r="I4" s="23">
        <f t="shared" si="1"/>
        <v>3</v>
      </c>
      <c r="J4" s="24">
        <f t="shared" si="2"/>
        <v>39.122280000000003</v>
      </c>
      <c r="K4" s="25">
        <v>100</v>
      </c>
      <c r="L4" s="26">
        <v>50.783900000000003</v>
      </c>
      <c r="M4" s="25">
        <v>0</v>
      </c>
      <c r="N4" s="26">
        <v>0</v>
      </c>
      <c r="O4" s="25">
        <v>0</v>
      </c>
      <c r="P4" s="26">
        <v>0</v>
      </c>
      <c r="Q4" s="25">
        <v>0</v>
      </c>
      <c r="R4" s="26">
        <v>0</v>
      </c>
      <c r="S4" s="25">
        <v>0</v>
      </c>
      <c r="T4" s="26">
        <v>44.827500000000001</v>
      </c>
      <c r="U4" s="25">
        <v>0</v>
      </c>
      <c r="V4" s="26">
        <v>0</v>
      </c>
    </row>
    <row r="5" spans="1:22" ht="14.45" customHeight="1" x14ac:dyDescent="0.25">
      <c r="A5" s="19">
        <f t="shared" si="0"/>
        <v>4</v>
      </c>
      <c r="B5" s="27">
        <v>3416</v>
      </c>
      <c r="C5" s="43" t="s">
        <v>201</v>
      </c>
      <c r="D5" s="43" t="s">
        <v>202</v>
      </c>
      <c r="E5" s="49" t="s">
        <v>203</v>
      </c>
      <c r="F5" s="19" t="str">
        <f ca="1">_xlfn.XLOOKUP(__xlnm._FilterDatabase_1511[[#This Row],[SAPSA Number]],'DS Point summary'!A:A,'DS Point summary'!E:E)</f>
        <v xml:space="preserve"> </v>
      </c>
      <c r="G5" s="21">
        <f ca="1">_xlfn.XLOOKUP(__xlnm._FilterDatabase_1511[[#This Row],[SAPSA Number]],'DS Point summary'!A:A,'DS Point summary'!F:F)</f>
        <v>39</v>
      </c>
      <c r="H5" s="21" t="s">
        <v>679</v>
      </c>
      <c r="I5" s="23">
        <f t="shared" si="1"/>
        <v>1</v>
      </c>
      <c r="J5" s="24">
        <f t="shared" si="2"/>
        <v>20</v>
      </c>
      <c r="K5" s="25">
        <v>0</v>
      </c>
      <c r="L5" s="26">
        <v>100</v>
      </c>
      <c r="M5" s="25">
        <v>0</v>
      </c>
      <c r="N5" s="26">
        <v>0</v>
      </c>
      <c r="O5" s="25">
        <v>0</v>
      </c>
      <c r="P5" s="26">
        <v>0</v>
      </c>
      <c r="Q5" s="25">
        <v>0</v>
      </c>
      <c r="R5" s="26">
        <v>0</v>
      </c>
      <c r="S5" s="25">
        <v>0</v>
      </c>
      <c r="T5" s="26">
        <v>0</v>
      </c>
      <c r="U5" s="25">
        <v>0</v>
      </c>
      <c r="V5" s="26">
        <v>0</v>
      </c>
    </row>
    <row r="6" spans="1:22" ht="14.45" customHeight="1" x14ac:dyDescent="0.25">
      <c r="A6" s="19">
        <f t="shared" si="0"/>
        <v>4</v>
      </c>
      <c r="B6" s="27">
        <v>5262</v>
      </c>
      <c r="C6" s="129" t="str">
        <f>_xlfn.XLOOKUP(__xlnm._FilterDatabase_1511[[#This Row],[SAPSA Number]],'DS Point summary'!A:A,'DS Point summary'!B:B)</f>
        <v>Andre</v>
      </c>
      <c r="D6" s="129" t="str">
        <f>_xlfn.XLOOKUP(__xlnm._FilterDatabase_1511[[#This Row],[SAPSA Number]],'DS Point summary'!A:A,'DS Point summary'!C:C)</f>
        <v>van Rooyen</v>
      </c>
      <c r="E6" s="130" t="str">
        <f>_xlfn.XLOOKUP(__xlnm._FilterDatabase_1511[[#This Row],[SAPSA Number]],'DS Point summary'!A:A,'DS Point summary'!D:D)</f>
        <v>A</v>
      </c>
      <c r="F6" s="19" t="str">
        <f ca="1">_xlfn.XLOOKUP(__xlnm._FilterDatabase_1511[[#This Row],[SAPSA Number]],'DS Point summary'!A:A,'DS Point summary'!E:E)</f>
        <v xml:space="preserve"> </v>
      </c>
      <c r="G6" s="21">
        <f ca="1">_xlfn.XLOOKUP(__xlnm._FilterDatabase_1511[[#This Row],[SAPSA Number]],'DS Point summary'!A:A,'DS Point summary'!F:F)</f>
        <v>45</v>
      </c>
      <c r="H6" s="21" t="s">
        <v>679</v>
      </c>
      <c r="I6" s="23">
        <f t="shared" si="1"/>
        <v>1</v>
      </c>
      <c r="J6" s="24">
        <f t="shared" si="2"/>
        <v>20</v>
      </c>
      <c r="K6" s="25">
        <v>0</v>
      </c>
      <c r="L6" s="26">
        <v>0</v>
      </c>
      <c r="M6" s="25">
        <v>0</v>
      </c>
      <c r="N6" s="26">
        <v>0</v>
      </c>
      <c r="O6" s="25">
        <v>0</v>
      </c>
      <c r="P6" s="26">
        <v>0</v>
      </c>
      <c r="Q6" s="25">
        <v>0</v>
      </c>
      <c r="R6" s="26">
        <v>0</v>
      </c>
      <c r="S6" s="25">
        <v>100</v>
      </c>
      <c r="T6" s="26">
        <v>0</v>
      </c>
      <c r="U6" s="25">
        <v>0</v>
      </c>
      <c r="V6" s="26">
        <v>0</v>
      </c>
    </row>
    <row r="7" spans="1:22" ht="14.45" customHeight="1" x14ac:dyDescent="0.25">
      <c r="A7" s="19">
        <f t="shared" si="0"/>
        <v>4</v>
      </c>
      <c r="B7" s="27">
        <v>3782</v>
      </c>
      <c r="C7" s="129" t="str">
        <f>_xlfn.XLOOKUP(__xlnm._FilterDatabase_1511[[#This Row],[SAPSA Number]],'DS Point summary'!A:A,'DS Point summary'!B:B)</f>
        <v>Gary Athol</v>
      </c>
      <c r="D7" s="129" t="str">
        <f>_xlfn.XLOOKUP(__xlnm._FilterDatabase_1511[[#This Row],[SAPSA Number]],'DS Point summary'!A:A,'DS Point summary'!C:C)</f>
        <v>Hagemann</v>
      </c>
      <c r="E7" s="130" t="str">
        <f>_xlfn.XLOOKUP(__xlnm._FilterDatabase_1511[[#This Row],[SAPSA Number]],'DS Point summary'!A:A,'DS Point summary'!D:D)</f>
        <v>GA</v>
      </c>
      <c r="F7" s="19" t="str">
        <f ca="1">_xlfn.XLOOKUP(__xlnm._FilterDatabase_1511[[#This Row],[SAPSA Number]],'DS Point summary'!A:A,'DS Point summary'!E:E)</f>
        <v>S</v>
      </c>
      <c r="G7" s="21">
        <f ca="1">_xlfn.XLOOKUP(__xlnm._FilterDatabase_1511[[#This Row],[SAPSA Number]],'DS Point summary'!A:A,'DS Point summary'!F:F)</f>
        <v>52</v>
      </c>
      <c r="H7" s="21" t="s">
        <v>679</v>
      </c>
      <c r="I7" s="23">
        <f t="shared" si="1"/>
        <v>1</v>
      </c>
      <c r="J7" s="24">
        <f t="shared" si="2"/>
        <v>20</v>
      </c>
      <c r="K7" s="25">
        <v>0</v>
      </c>
      <c r="L7" s="26">
        <v>0</v>
      </c>
      <c r="M7" s="25">
        <v>0</v>
      </c>
      <c r="N7" s="26">
        <v>0</v>
      </c>
      <c r="O7" s="25">
        <v>0</v>
      </c>
      <c r="P7" s="26">
        <v>0</v>
      </c>
      <c r="Q7" s="25">
        <v>0</v>
      </c>
      <c r="R7" s="26">
        <v>0</v>
      </c>
      <c r="S7" s="25">
        <v>0</v>
      </c>
      <c r="T7" s="26">
        <v>100</v>
      </c>
      <c r="U7" s="25">
        <v>0</v>
      </c>
      <c r="V7" s="26">
        <v>0</v>
      </c>
    </row>
    <row r="8" spans="1:22" ht="14.45" customHeight="1" x14ac:dyDescent="0.25">
      <c r="A8" s="19">
        <f t="shared" si="0"/>
        <v>7</v>
      </c>
      <c r="B8" s="27">
        <v>5971</v>
      </c>
      <c r="C8" s="129" t="str">
        <f>_xlfn.XLOOKUP(__xlnm._FilterDatabase_1511[[#This Row],[SAPSA Number]],'DS Point summary'!A:A,'DS Point summary'!B:B)</f>
        <v>Hendrik</v>
      </c>
      <c r="D8" s="129" t="str">
        <f>_xlfn.XLOOKUP(__xlnm._FilterDatabase_1511[[#This Row],[SAPSA Number]],'DS Point summary'!A:A,'DS Point summary'!C:C)</f>
        <v>van Rooyen</v>
      </c>
      <c r="E8" s="130" t="str">
        <f>_xlfn.XLOOKUP(__xlnm._FilterDatabase_1511[[#This Row],[SAPSA Number]],'DS Point summary'!A:A,'DS Point summary'!D:D)</f>
        <v>H</v>
      </c>
      <c r="F8" s="19" t="str">
        <f ca="1">_xlfn.XLOOKUP(__xlnm._FilterDatabase_1511[[#This Row],[SAPSA Number]],'DS Point summary'!A:A,'DS Point summary'!E:E)</f>
        <v xml:space="preserve"> </v>
      </c>
      <c r="G8" s="21">
        <f ca="1">_xlfn.XLOOKUP(__xlnm._FilterDatabase_1511[[#This Row],[SAPSA Number]],'DS Point summary'!A:A,'DS Point summary'!F:F)</f>
        <v>49</v>
      </c>
      <c r="H8" s="21" t="s">
        <v>679</v>
      </c>
      <c r="I8" s="23">
        <f t="shared" si="1"/>
        <v>1</v>
      </c>
      <c r="J8" s="24">
        <f t="shared" si="2"/>
        <v>13.170300000000001</v>
      </c>
      <c r="K8" s="25">
        <v>0</v>
      </c>
      <c r="L8" s="26">
        <v>0</v>
      </c>
      <c r="M8" s="25">
        <v>0</v>
      </c>
      <c r="N8" s="26">
        <v>0</v>
      </c>
      <c r="O8" s="25">
        <v>0</v>
      </c>
      <c r="P8" s="26">
        <v>0</v>
      </c>
      <c r="Q8" s="25">
        <v>0</v>
      </c>
      <c r="R8" s="26">
        <v>0</v>
      </c>
      <c r="S8" s="25">
        <v>65.851500000000001</v>
      </c>
      <c r="T8" s="26">
        <v>0</v>
      </c>
      <c r="U8" s="25">
        <v>0</v>
      </c>
      <c r="V8" s="26">
        <v>0</v>
      </c>
    </row>
    <row r="9" spans="1:22" ht="14.45" customHeight="1" x14ac:dyDescent="0.25">
      <c r="A9" s="19">
        <f t="shared" si="0"/>
        <v>8</v>
      </c>
      <c r="B9" s="136">
        <v>2655</v>
      </c>
      <c r="C9" s="43" t="s">
        <v>533</v>
      </c>
      <c r="D9" s="43" t="s">
        <v>307</v>
      </c>
      <c r="E9" s="49" t="s">
        <v>528</v>
      </c>
      <c r="F9" s="19" t="str">
        <f>_xlfn.XLOOKUP(__xlnm._FilterDatabase_1511[[#This Row],[SAPSA Number]],'DS Point summary'!A:A,'DS Point summary'!E:E)</f>
        <v>S Jnr</v>
      </c>
      <c r="G9" s="21">
        <f ca="1">_xlfn.XLOOKUP(__xlnm._FilterDatabase_1511[[#This Row],[SAPSA Number]],'DS Point summary'!A:A,'DS Point summary'!F:F)</f>
        <v>15</v>
      </c>
      <c r="H9" s="21" t="s">
        <v>679</v>
      </c>
      <c r="I9" s="23">
        <f t="shared" si="1"/>
        <v>2</v>
      </c>
      <c r="J9" s="24">
        <f t="shared" si="2"/>
        <v>9.2581799999999994</v>
      </c>
      <c r="K9" s="25">
        <v>0</v>
      </c>
      <c r="L9" s="26">
        <v>0</v>
      </c>
      <c r="M9" s="25">
        <v>0</v>
      </c>
      <c r="N9" s="26">
        <v>0</v>
      </c>
      <c r="O9" s="25">
        <v>46.290900000000001</v>
      </c>
      <c r="P9" s="26">
        <v>0</v>
      </c>
      <c r="Q9" s="25">
        <v>0</v>
      </c>
      <c r="R9" s="26">
        <v>0</v>
      </c>
      <c r="S9" s="25">
        <v>0</v>
      </c>
      <c r="T9" s="26">
        <v>0</v>
      </c>
      <c r="U9" s="25">
        <v>0</v>
      </c>
      <c r="V9" s="26">
        <v>39.743400000000001</v>
      </c>
    </row>
    <row r="10" spans="1:22" ht="14.45" customHeight="1" x14ac:dyDescent="0.25">
      <c r="A10" s="19">
        <f t="shared" si="0"/>
        <v>9</v>
      </c>
      <c r="B10" s="128">
        <v>4862</v>
      </c>
      <c r="C10" s="129" t="str">
        <f>_xlfn.XLOOKUP(__xlnm._FilterDatabase_1511[[#This Row],[SAPSA Number]],'DS Point summary'!A:A,'DS Point summary'!B:B)</f>
        <v>George Keith</v>
      </c>
      <c r="D10" s="129" t="str">
        <f>_xlfn.XLOOKUP(__xlnm._FilterDatabase_1511[[#This Row],[SAPSA Number]],'DS Point summary'!A:A,'DS Point summary'!C:C)</f>
        <v>Marais</v>
      </c>
      <c r="E10" s="130" t="str">
        <f>_xlfn.XLOOKUP(__xlnm._FilterDatabase_1511[[#This Row],[SAPSA Number]],'DS Point summary'!A:A,'DS Point summary'!D:D)</f>
        <v>GK</v>
      </c>
      <c r="F10" s="19" t="str">
        <f>_xlfn.XLOOKUP(__xlnm._FilterDatabase_1511[[#This Row],[SAPSA Number]],'DS Point summary'!A:A,'DS Point summary'!E:E)</f>
        <v>S</v>
      </c>
      <c r="G10" s="21">
        <f ca="1">_xlfn.XLOOKUP(__xlnm._FilterDatabase_1511[[#This Row],[SAPSA Number]],'DS Point summary'!A:A,'DS Point summary'!F:F)</f>
        <v>50</v>
      </c>
      <c r="H10" s="21" t="s">
        <v>679</v>
      </c>
      <c r="I10" s="23">
        <f t="shared" si="1"/>
        <v>0</v>
      </c>
      <c r="J10" s="24">
        <f t="shared" si="2"/>
        <v>0</v>
      </c>
      <c r="K10" s="25">
        <v>0</v>
      </c>
      <c r="L10" s="26">
        <v>0</v>
      </c>
      <c r="M10" s="25">
        <v>0</v>
      </c>
      <c r="N10" s="26">
        <v>0</v>
      </c>
      <c r="O10" s="25">
        <v>0</v>
      </c>
      <c r="P10" s="26">
        <v>0</v>
      </c>
      <c r="Q10" s="25">
        <v>0</v>
      </c>
      <c r="R10" s="26">
        <v>0</v>
      </c>
      <c r="S10" s="25">
        <v>0</v>
      </c>
      <c r="T10" s="26">
        <v>0</v>
      </c>
      <c r="U10" s="25">
        <v>0</v>
      </c>
      <c r="V10" s="26">
        <v>0</v>
      </c>
    </row>
    <row r="11" spans="1:22" ht="14.45" customHeight="1" x14ac:dyDescent="0.25">
      <c r="A11" s="19">
        <f t="shared" si="0"/>
        <v>9</v>
      </c>
      <c r="B11" s="128">
        <v>138</v>
      </c>
      <c r="C11" s="129" t="str">
        <f>_xlfn.XLOOKUP(__xlnm._FilterDatabase_1511[[#This Row],[SAPSA Number]],'DS Point summary'!A:A,'DS Point summary'!B:B)</f>
        <v>Lorette</v>
      </c>
      <c r="D11" s="129" t="str">
        <f>_xlfn.XLOOKUP(__xlnm._FilterDatabase_1511[[#This Row],[SAPSA Number]],'DS Point summary'!A:A,'DS Point summary'!C:C)</f>
        <v>Janse van Rensburg</v>
      </c>
      <c r="E11" s="130" t="str">
        <f>_xlfn.XLOOKUP(__xlnm._FilterDatabase_1511[[#This Row],[SAPSA Number]],'DS Point summary'!A:A,'DS Point summary'!D:D)</f>
        <v>L</v>
      </c>
      <c r="F11" s="19" t="str">
        <f>_xlfn.XLOOKUP(__xlnm._FilterDatabase_1511[[#This Row],[SAPSA Number]],'DS Point summary'!A:A,'DS Point summary'!E:E)</f>
        <v>Lady</v>
      </c>
      <c r="G11" s="21">
        <f ca="1">_xlfn.XLOOKUP(__xlnm._FilterDatabase_1511[[#This Row],[SAPSA Number]],'DS Point summary'!A:A,'DS Point summary'!F:F)</f>
        <v>60</v>
      </c>
      <c r="H11" s="21" t="s">
        <v>679</v>
      </c>
      <c r="I11" s="23">
        <f t="shared" si="1"/>
        <v>0</v>
      </c>
      <c r="J11" s="24">
        <f t="shared" si="2"/>
        <v>0</v>
      </c>
      <c r="K11" s="25">
        <v>0</v>
      </c>
      <c r="L11" s="26">
        <v>0</v>
      </c>
      <c r="M11" s="25">
        <v>0</v>
      </c>
      <c r="N11" s="26">
        <v>0</v>
      </c>
      <c r="O11" s="25">
        <v>0</v>
      </c>
      <c r="P11" s="26">
        <v>0</v>
      </c>
      <c r="Q11" s="25">
        <v>0</v>
      </c>
      <c r="R11" s="26">
        <v>0</v>
      </c>
      <c r="S11" s="25">
        <v>0</v>
      </c>
      <c r="T11" s="26">
        <v>0</v>
      </c>
      <c r="U11" s="25">
        <v>0</v>
      </c>
      <c r="V11" s="26">
        <v>0</v>
      </c>
    </row>
    <row r="12" spans="1:22" ht="14.45" customHeight="1" x14ac:dyDescent="0.25">
      <c r="A12" s="19">
        <f t="shared" si="0"/>
        <v>9</v>
      </c>
      <c r="B12" s="128">
        <v>6564</v>
      </c>
      <c r="C12" s="129" t="str">
        <f>_xlfn.XLOOKUP(__xlnm._FilterDatabase_1511[[#This Row],[SAPSA Number]],'DS Point summary'!A:A,'DS Point summary'!B:B)</f>
        <v xml:space="preserve">Schalk </v>
      </c>
      <c r="D12" s="129" t="str">
        <f>_xlfn.XLOOKUP(__xlnm._FilterDatabase_1511[[#This Row],[SAPSA Number]],'DS Point summary'!A:A,'DS Point summary'!C:C)</f>
        <v>van Jaarsveld</v>
      </c>
      <c r="E12" s="130" t="str">
        <f>_xlfn.XLOOKUP(__xlnm._FilterDatabase_1511[[#This Row],[SAPSA Number]],'DS Point summary'!A:A,'DS Point summary'!D:D)</f>
        <v>WS</v>
      </c>
      <c r="F12" s="19" t="str">
        <f ca="1">_xlfn.XLOOKUP(__xlnm._FilterDatabase_1511[[#This Row],[SAPSA Number]],'DS Point summary'!A:A,'DS Point summary'!E:E)</f>
        <v xml:space="preserve"> </v>
      </c>
      <c r="G12" s="21">
        <f ca="1">_xlfn.XLOOKUP(__xlnm._FilterDatabase_1511[[#This Row],[SAPSA Number]],'DS Point summary'!A:A,'DS Point summary'!F:F)</f>
        <v>38</v>
      </c>
      <c r="H12" s="21" t="s">
        <v>679</v>
      </c>
      <c r="I12" s="23">
        <f t="shared" si="1"/>
        <v>0</v>
      </c>
      <c r="J12" s="24">
        <f t="shared" si="2"/>
        <v>0</v>
      </c>
      <c r="K12" s="25">
        <v>0</v>
      </c>
      <c r="L12" s="26">
        <v>0</v>
      </c>
      <c r="M12" s="25">
        <v>0</v>
      </c>
      <c r="N12" s="26">
        <v>0</v>
      </c>
      <c r="O12" s="25">
        <v>0</v>
      </c>
      <c r="P12" s="26">
        <v>0</v>
      </c>
      <c r="Q12" s="25">
        <v>0</v>
      </c>
      <c r="R12" s="26">
        <v>0</v>
      </c>
      <c r="S12" s="25">
        <v>0</v>
      </c>
      <c r="T12" s="26">
        <v>0</v>
      </c>
      <c r="U12" s="25">
        <v>0</v>
      </c>
      <c r="V12" s="26">
        <v>0</v>
      </c>
    </row>
    <row r="13" spans="1:22" ht="14.45" customHeight="1" x14ac:dyDescent="0.25">
      <c r="A13" s="19">
        <f t="shared" si="0"/>
        <v>9</v>
      </c>
      <c r="B13" s="98">
        <v>2045</v>
      </c>
      <c r="C13" s="129" t="str">
        <f>_xlfn.XLOOKUP(__xlnm._FilterDatabase_1511[[#This Row],[SAPSA Number]],'DS Point summary'!A:A,'DS Point summary'!B:B)</f>
        <v>Vasco Adrian</v>
      </c>
      <c r="D13" s="129" t="str">
        <f>_xlfn.XLOOKUP(__xlnm._FilterDatabase_1511[[#This Row],[SAPSA Number]],'DS Point summary'!A:A,'DS Point summary'!C:C)</f>
        <v>Barbolini</v>
      </c>
      <c r="E13" s="130" t="str">
        <f>_xlfn.XLOOKUP(__xlnm._FilterDatabase_1511[[#This Row],[SAPSA Number]],'DS Point summary'!A:A,'DS Point summary'!D:D)</f>
        <v>VA</v>
      </c>
      <c r="F13" s="19" t="str">
        <f ca="1">_xlfn.XLOOKUP(__xlnm._FilterDatabase_1511[[#This Row],[SAPSA Number]],'DS Point summary'!A:A,'DS Point summary'!E:E)</f>
        <v>S</v>
      </c>
      <c r="G13" s="21">
        <f ca="1">_xlfn.XLOOKUP(__xlnm._FilterDatabase_1511[[#This Row],[SAPSA Number]],'DS Point summary'!A:A,'DS Point summary'!F:F)</f>
        <v>51</v>
      </c>
      <c r="H13" s="21" t="s">
        <v>679</v>
      </c>
      <c r="I13" s="23">
        <f t="shared" si="1"/>
        <v>0</v>
      </c>
      <c r="J13" s="24">
        <f t="shared" si="2"/>
        <v>0</v>
      </c>
      <c r="K13" s="25">
        <v>0</v>
      </c>
      <c r="L13" s="26">
        <v>0</v>
      </c>
      <c r="M13" s="25">
        <v>0</v>
      </c>
      <c r="N13" s="26">
        <v>0</v>
      </c>
      <c r="O13" s="25">
        <v>0</v>
      </c>
      <c r="P13" s="26">
        <v>0</v>
      </c>
      <c r="Q13" s="25">
        <v>0</v>
      </c>
      <c r="R13" s="26">
        <v>0</v>
      </c>
      <c r="S13" s="25">
        <v>0</v>
      </c>
      <c r="T13" s="26">
        <v>0</v>
      </c>
      <c r="U13" s="25">
        <v>0</v>
      </c>
      <c r="V13" s="26">
        <v>0</v>
      </c>
    </row>
    <row r="14" spans="1:22" ht="14.45" customHeight="1" x14ac:dyDescent="0.25">
      <c r="A14" s="19">
        <f t="shared" si="0"/>
        <v>9</v>
      </c>
      <c r="B14" s="27">
        <v>1471</v>
      </c>
      <c r="C14" s="129" t="str">
        <f>_xlfn.XLOOKUP(__xlnm._FilterDatabase_1511[[#This Row],[SAPSA Number]],'DS Point summary'!A:A,'DS Point summary'!B:B)</f>
        <v>Nikolaus Phillip Karl</v>
      </c>
      <c r="D14" s="129" t="str">
        <f>_xlfn.XLOOKUP(__xlnm._FilterDatabase_1511[[#This Row],[SAPSA Number]],'DS Point summary'!A:A,'DS Point summary'!C:C)</f>
        <v>Bernhard</v>
      </c>
      <c r="E14" s="130" t="str">
        <f>_xlfn.XLOOKUP(__xlnm._FilterDatabase_1511[[#This Row],[SAPSA Number]],'DS Point summary'!A:A,'DS Point summary'!D:D)</f>
        <v>NPK</v>
      </c>
      <c r="F14" s="19" t="str">
        <f ca="1">_xlfn.XLOOKUP(__xlnm._FilterDatabase_1511[[#This Row],[SAPSA Number]],'DS Point summary'!A:A,'DS Point summary'!E:E)</f>
        <v xml:space="preserve"> </v>
      </c>
      <c r="G14" s="21">
        <f ca="1">_xlfn.XLOOKUP(__xlnm._FilterDatabase_1511[[#This Row],[SAPSA Number]],'DS Point summary'!A:A,'DS Point summary'!F:F)</f>
        <v>40</v>
      </c>
      <c r="H14" s="21" t="s">
        <v>679</v>
      </c>
      <c r="I14" s="23">
        <f t="shared" si="1"/>
        <v>0</v>
      </c>
      <c r="J14" s="24">
        <f t="shared" si="2"/>
        <v>0</v>
      </c>
      <c r="K14" s="25">
        <v>0</v>
      </c>
      <c r="L14" s="26">
        <v>0</v>
      </c>
      <c r="M14" s="25">
        <v>0</v>
      </c>
      <c r="N14" s="26">
        <v>0</v>
      </c>
      <c r="O14" s="25">
        <v>0</v>
      </c>
      <c r="P14" s="26">
        <v>0</v>
      </c>
      <c r="Q14" s="25">
        <v>0</v>
      </c>
      <c r="R14" s="26">
        <v>0</v>
      </c>
      <c r="S14" s="25">
        <v>0</v>
      </c>
      <c r="T14" s="26">
        <v>0</v>
      </c>
      <c r="U14" s="25">
        <v>0</v>
      </c>
      <c r="V14" s="26">
        <v>0</v>
      </c>
    </row>
    <row r="15" spans="1:22" ht="14.45" customHeight="1" x14ac:dyDescent="0.25">
      <c r="A15" s="19">
        <f t="shared" si="0"/>
        <v>9</v>
      </c>
      <c r="B15" s="27">
        <v>4624</v>
      </c>
      <c r="C15" s="129" t="str">
        <f>_xlfn.XLOOKUP(__xlnm._FilterDatabase_1511[[#This Row],[SAPSA Number]],'DS Point summary'!A:A,'DS Point summary'!B:B)</f>
        <v>Stephanus Christiaan</v>
      </c>
      <c r="D15" s="129" t="str">
        <f>_xlfn.XLOOKUP(__xlnm._FilterDatabase_1511[[#This Row],[SAPSA Number]],'DS Point summary'!A:A,'DS Point summary'!C:C)</f>
        <v>Bester</v>
      </c>
      <c r="E15" s="130" t="str">
        <f>_xlfn.XLOOKUP(__xlnm._FilterDatabase_1511[[#This Row],[SAPSA Number]],'DS Point summary'!A:A,'DS Point summary'!D:D)</f>
        <v>SC</v>
      </c>
      <c r="F15" s="19" t="str">
        <f ca="1">_xlfn.XLOOKUP(__xlnm._FilterDatabase_1511[[#This Row],[SAPSA Number]],'DS Point summary'!A:A,'DS Point summary'!E:E)</f>
        <v>S</v>
      </c>
      <c r="G15" s="21">
        <f ca="1">_xlfn.XLOOKUP(__xlnm._FilterDatabase_1511[[#This Row],[SAPSA Number]],'DS Point summary'!A:A,'DS Point summary'!F:F)</f>
        <v>54</v>
      </c>
      <c r="H15" s="21" t="s">
        <v>679</v>
      </c>
      <c r="I15" s="23">
        <f t="shared" si="1"/>
        <v>0</v>
      </c>
      <c r="J15" s="24">
        <f t="shared" si="2"/>
        <v>0</v>
      </c>
      <c r="K15" s="25">
        <v>0</v>
      </c>
      <c r="L15" s="26">
        <v>0</v>
      </c>
      <c r="M15" s="25">
        <v>0</v>
      </c>
      <c r="N15" s="26">
        <v>0</v>
      </c>
      <c r="O15" s="25">
        <v>0</v>
      </c>
      <c r="P15" s="26">
        <v>0</v>
      </c>
      <c r="Q15" s="25">
        <v>0</v>
      </c>
      <c r="R15" s="26">
        <v>0</v>
      </c>
      <c r="S15" s="25">
        <v>0</v>
      </c>
      <c r="T15" s="26">
        <v>0</v>
      </c>
      <c r="U15" s="25">
        <v>0</v>
      </c>
      <c r="V15" s="26">
        <v>0</v>
      </c>
    </row>
    <row r="16" spans="1:22" ht="14.45" customHeight="1" x14ac:dyDescent="0.25">
      <c r="A16" s="19">
        <f t="shared" si="0"/>
        <v>9</v>
      </c>
      <c r="B16" s="27">
        <v>3225</v>
      </c>
      <c r="C16" s="129" t="str">
        <f>_xlfn.XLOOKUP(__xlnm._FilterDatabase_1511[[#This Row],[SAPSA Number]],'DS Point summary'!A:A,'DS Point summary'!B:B)</f>
        <v>Justin Bernard</v>
      </c>
      <c r="D16" s="129" t="str">
        <f>_xlfn.XLOOKUP(__xlnm._FilterDatabase_1511[[#This Row],[SAPSA Number]],'DS Point summary'!A:A,'DS Point summary'!C:C)</f>
        <v>Bohler</v>
      </c>
      <c r="E16" s="130" t="str">
        <f>_xlfn.XLOOKUP(__xlnm._FilterDatabase_1511[[#This Row],[SAPSA Number]],'DS Point summary'!A:A,'DS Point summary'!D:D)</f>
        <v>JB</v>
      </c>
      <c r="F16" s="19" t="str">
        <f ca="1">_xlfn.XLOOKUP(__xlnm._FilterDatabase_1511[[#This Row],[SAPSA Number]],'DS Point summary'!A:A,'DS Point summary'!E:E)</f>
        <v xml:space="preserve"> </v>
      </c>
      <c r="G16" s="21">
        <f ca="1">_xlfn.XLOOKUP(__xlnm._FilterDatabase_1511[[#This Row],[SAPSA Number]],'DS Point summary'!A:A,'DS Point summary'!F:F)</f>
        <v>41</v>
      </c>
      <c r="H16" s="21" t="s">
        <v>679</v>
      </c>
      <c r="I16" s="23">
        <f t="shared" si="1"/>
        <v>0</v>
      </c>
      <c r="J16" s="24">
        <f t="shared" si="2"/>
        <v>0</v>
      </c>
      <c r="K16" s="25">
        <v>0</v>
      </c>
      <c r="L16" s="26">
        <v>0</v>
      </c>
      <c r="M16" s="25">
        <v>0</v>
      </c>
      <c r="N16" s="26">
        <v>0</v>
      </c>
      <c r="O16" s="25">
        <v>0</v>
      </c>
      <c r="P16" s="26">
        <v>0</v>
      </c>
      <c r="Q16" s="25">
        <v>0</v>
      </c>
      <c r="R16" s="26">
        <v>0</v>
      </c>
      <c r="S16" s="25">
        <v>0</v>
      </c>
      <c r="T16" s="26">
        <v>0</v>
      </c>
      <c r="U16" s="25">
        <v>0</v>
      </c>
      <c r="V16" s="26">
        <v>0</v>
      </c>
    </row>
    <row r="17" spans="1:22" ht="14.45" customHeight="1" x14ac:dyDescent="0.25">
      <c r="A17" s="19">
        <f t="shared" si="0"/>
        <v>9</v>
      </c>
      <c r="B17" s="20">
        <v>3226</v>
      </c>
      <c r="C17" s="129" t="str">
        <f>_xlfn.XLOOKUP(__xlnm._FilterDatabase_1511[[#This Row],[SAPSA Number]],'DS Point summary'!A:A,'DS Point summary'!B:B)</f>
        <v>Kirsty Ann</v>
      </c>
      <c r="D17" s="129" t="str">
        <f>_xlfn.XLOOKUP(__xlnm._FilterDatabase_1511[[#This Row],[SAPSA Number]],'DS Point summary'!A:A,'DS Point summary'!C:C)</f>
        <v>Bohler</v>
      </c>
      <c r="E17" s="130" t="str">
        <f>_xlfn.XLOOKUP(__xlnm._FilterDatabase_1511[[#This Row],[SAPSA Number]],'DS Point summary'!A:A,'DS Point summary'!D:D)</f>
        <v>KA</v>
      </c>
      <c r="F17" s="19" t="str">
        <f>_xlfn.XLOOKUP(__xlnm._FilterDatabase_1511[[#This Row],[SAPSA Number]],'DS Point summary'!A:A,'DS Point summary'!E:E)</f>
        <v>Lady</v>
      </c>
      <c r="G17" s="21">
        <f ca="1">_xlfn.XLOOKUP(__xlnm._FilterDatabase_1511[[#This Row],[SAPSA Number]],'DS Point summary'!A:A,'DS Point summary'!F:F)</f>
        <v>39</v>
      </c>
      <c r="H17" s="21" t="s">
        <v>679</v>
      </c>
      <c r="I17" s="23">
        <f t="shared" si="1"/>
        <v>0</v>
      </c>
      <c r="J17" s="24">
        <f t="shared" si="2"/>
        <v>0</v>
      </c>
      <c r="K17" s="25">
        <v>0</v>
      </c>
      <c r="L17" s="26">
        <v>0</v>
      </c>
      <c r="M17" s="25">
        <v>0</v>
      </c>
      <c r="N17" s="26">
        <v>0</v>
      </c>
      <c r="O17" s="25">
        <v>0</v>
      </c>
      <c r="P17" s="26">
        <v>0</v>
      </c>
      <c r="Q17" s="25">
        <v>0</v>
      </c>
      <c r="R17" s="26">
        <v>0</v>
      </c>
      <c r="S17" s="25">
        <v>0</v>
      </c>
      <c r="T17" s="26">
        <v>0</v>
      </c>
      <c r="U17" s="25">
        <v>0</v>
      </c>
      <c r="V17" s="26">
        <v>0</v>
      </c>
    </row>
    <row r="18" spans="1:22" ht="14.45" customHeight="1" x14ac:dyDescent="0.25">
      <c r="A18" s="19">
        <f t="shared" si="0"/>
        <v>9</v>
      </c>
      <c r="B18" s="46">
        <v>6394</v>
      </c>
      <c r="C18" s="129" t="str">
        <f>_xlfn.XLOOKUP(__xlnm._FilterDatabase_1511[[#This Row],[SAPSA Number]],'DS Point summary'!A:A,'DS Point summary'!B:B)</f>
        <v>Marthinus Jacobus</v>
      </c>
      <c r="D18" s="129" t="str">
        <f>_xlfn.XLOOKUP(__xlnm._FilterDatabase_1511[[#This Row],[SAPSA Number]],'DS Point summary'!A:A,'DS Point summary'!C:C)</f>
        <v>Booysen</v>
      </c>
      <c r="E18" s="130" t="str">
        <f>_xlfn.XLOOKUP(__xlnm._FilterDatabase_1511[[#This Row],[SAPSA Number]],'DS Point summary'!A:A,'DS Point summary'!D:D)</f>
        <v>MJ</v>
      </c>
      <c r="F18" s="19" t="str">
        <f ca="1">_xlfn.XLOOKUP(__xlnm._FilterDatabase_1511[[#This Row],[SAPSA Number]],'DS Point summary'!A:A,'DS Point summary'!E:E)</f>
        <v xml:space="preserve"> </v>
      </c>
      <c r="G18" s="21">
        <f ca="1">_xlfn.XLOOKUP(__xlnm._FilterDatabase_1511[[#This Row],[SAPSA Number]],'DS Point summary'!A:A,'DS Point summary'!F:F)</f>
        <v>45</v>
      </c>
      <c r="H18" s="21" t="s">
        <v>679</v>
      </c>
      <c r="I18" s="23">
        <f t="shared" si="1"/>
        <v>0</v>
      </c>
      <c r="J18" s="24">
        <f t="shared" si="2"/>
        <v>0</v>
      </c>
      <c r="K18" s="25">
        <v>0</v>
      </c>
      <c r="L18" s="26">
        <v>0</v>
      </c>
      <c r="M18" s="25">
        <v>0</v>
      </c>
      <c r="N18" s="26">
        <v>0</v>
      </c>
      <c r="O18" s="25">
        <v>0</v>
      </c>
      <c r="P18" s="26">
        <v>0</v>
      </c>
      <c r="Q18" s="25">
        <v>0</v>
      </c>
      <c r="R18" s="26">
        <v>0</v>
      </c>
      <c r="S18" s="25">
        <v>0</v>
      </c>
      <c r="T18" s="26">
        <v>0</v>
      </c>
      <c r="U18" s="25">
        <v>0</v>
      </c>
      <c r="V18" s="26">
        <v>0</v>
      </c>
    </row>
    <row r="19" spans="1:22" ht="14.45" customHeight="1" x14ac:dyDescent="0.25">
      <c r="A19" s="19">
        <f t="shared" si="0"/>
        <v>9</v>
      </c>
      <c r="B19" s="27">
        <v>3349</v>
      </c>
      <c r="C19" s="129" t="str">
        <f>_xlfn.XLOOKUP(__xlnm._FilterDatabase_1511[[#This Row],[SAPSA Number]],'DS Point summary'!A:A,'DS Point summary'!B:B)</f>
        <v>Stefanus Christiaan</v>
      </c>
      <c r="D19" s="129" t="str">
        <f>_xlfn.XLOOKUP(__xlnm._FilterDatabase_1511[[#This Row],[SAPSA Number]],'DS Point summary'!A:A,'DS Point summary'!C:C)</f>
        <v>Bosch</v>
      </c>
      <c r="E19" s="130" t="str">
        <f>_xlfn.XLOOKUP(__xlnm._FilterDatabase_1511[[#This Row],[SAPSA Number]],'DS Point summary'!A:A,'DS Point summary'!D:D)</f>
        <v>SC</v>
      </c>
      <c r="F19" s="19" t="str">
        <f ca="1">_xlfn.XLOOKUP(__xlnm._FilterDatabase_1511[[#This Row],[SAPSA Number]],'DS Point summary'!A:A,'DS Point summary'!E:E)</f>
        <v xml:space="preserve"> </v>
      </c>
      <c r="G19" s="21">
        <f ca="1">_xlfn.XLOOKUP(__xlnm._FilterDatabase_1511[[#This Row],[SAPSA Number]],'DS Point summary'!A:A,'DS Point summary'!F:F)</f>
        <v>50</v>
      </c>
      <c r="H19" s="21" t="s">
        <v>679</v>
      </c>
      <c r="I19" s="23">
        <f t="shared" si="1"/>
        <v>0</v>
      </c>
      <c r="J19" s="24">
        <f t="shared" si="2"/>
        <v>0</v>
      </c>
      <c r="K19" s="25">
        <v>0</v>
      </c>
      <c r="L19" s="26">
        <v>0</v>
      </c>
      <c r="M19" s="25">
        <v>0</v>
      </c>
      <c r="N19" s="26">
        <v>0</v>
      </c>
      <c r="O19" s="25">
        <v>0</v>
      </c>
      <c r="P19" s="26">
        <v>0</v>
      </c>
      <c r="Q19" s="25">
        <v>0</v>
      </c>
      <c r="R19" s="26">
        <v>0</v>
      </c>
      <c r="S19" s="25">
        <v>0</v>
      </c>
      <c r="T19" s="26">
        <v>0</v>
      </c>
      <c r="U19" s="25">
        <v>0</v>
      </c>
      <c r="V19" s="26">
        <v>0</v>
      </c>
    </row>
    <row r="20" spans="1:22" ht="14.45" customHeight="1" x14ac:dyDescent="0.25">
      <c r="A20" s="19">
        <f t="shared" si="0"/>
        <v>9</v>
      </c>
      <c r="B20" s="27">
        <v>6310</v>
      </c>
      <c r="C20" s="129" t="str">
        <f>_xlfn.XLOOKUP(__xlnm._FilterDatabase_1511[[#This Row],[SAPSA Number]],'DS Point summary'!A:A,'DS Point summary'!B:B)</f>
        <v xml:space="preserve">Charl </v>
      </c>
      <c r="D20" s="129" t="str">
        <f>_xlfn.XLOOKUP(__xlnm._FilterDatabase_1511[[#This Row],[SAPSA Number]],'DS Point summary'!A:A,'DS Point summary'!C:C)</f>
        <v>Botha</v>
      </c>
      <c r="E20" s="130" t="str">
        <f>_xlfn.XLOOKUP(__xlnm._FilterDatabase_1511[[#This Row],[SAPSA Number]],'DS Point summary'!A:A,'DS Point summary'!D:D)</f>
        <v>C</v>
      </c>
      <c r="F20" s="19" t="str">
        <f ca="1">_xlfn.XLOOKUP(__xlnm._FilterDatabase_1511[[#This Row],[SAPSA Number]],'DS Point summary'!A:A,'DS Point summary'!E:E)</f>
        <v xml:space="preserve"> </v>
      </c>
      <c r="G20" s="21">
        <f ca="1">_xlfn.XLOOKUP(__xlnm._FilterDatabase_1511[[#This Row],[SAPSA Number]],'DS Point summary'!A:A,'DS Point summary'!F:F)</f>
        <v>28</v>
      </c>
      <c r="H20" s="21" t="s">
        <v>679</v>
      </c>
      <c r="I20" s="23">
        <f t="shared" si="1"/>
        <v>0</v>
      </c>
      <c r="J20" s="24">
        <f t="shared" si="2"/>
        <v>0</v>
      </c>
      <c r="K20" s="25">
        <v>0</v>
      </c>
      <c r="L20" s="26">
        <v>0</v>
      </c>
      <c r="M20" s="25">
        <v>0</v>
      </c>
      <c r="N20" s="26">
        <v>0</v>
      </c>
      <c r="O20" s="25">
        <v>0</v>
      </c>
      <c r="P20" s="26">
        <v>0</v>
      </c>
      <c r="Q20" s="25">
        <v>0</v>
      </c>
      <c r="R20" s="26">
        <v>0</v>
      </c>
      <c r="S20" s="25">
        <v>0</v>
      </c>
      <c r="T20" s="26">
        <v>0</v>
      </c>
      <c r="U20" s="25">
        <v>0</v>
      </c>
      <c r="V20" s="26">
        <v>0</v>
      </c>
    </row>
    <row r="21" spans="1:22" ht="14.45" customHeight="1" x14ac:dyDescent="0.25">
      <c r="A21" s="19">
        <f>RANK(J21,J$2:J$156,0)</f>
        <v>9</v>
      </c>
      <c r="B21" s="20">
        <v>4621</v>
      </c>
      <c r="C21" s="129" t="str">
        <f>_xlfn.XLOOKUP(__xlnm._FilterDatabase_1511[[#This Row],[SAPSA Number]],'DS Point summary'!A:A,'DS Point summary'!B:B)</f>
        <v>Colin</v>
      </c>
      <c r="D21" s="129" t="str">
        <f>_xlfn.XLOOKUP(__xlnm._FilterDatabase_1511[[#This Row],[SAPSA Number]],'DS Point summary'!A:A,'DS Point summary'!C:C)</f>
        <v>Bowring</v>
      </c>
      <c r="E21" s="130" t="str">
        <f>_xlfn.XLOOKUP(__xlnm._FilterDatabase_1511[[#This Row],[SAPSA Number]],'DS Point summary'!A:A,'DS Point summary'!D:D)</f>
        <v>C</v>
      </c>
      <c r="F21" s="19" t="str">
        <f>_xlfn.XLOOKUP(__xlnm._FilterDatabase_1511[[#This Row],[SAPSA Number]],'DS Point summary'!A:A,'DS Point summary'!E:E)</f>
        <v>SS</v>
      </c>
      <c r="G21" s="21">
        <f ca="1">_xlfn.XLOOKUP(__xlnm._FilterDatabase_1511[[#This Row],[SAPSA Number]],'DS Point summary'!A:A,'DS Point summary'!F:F)</f>
        <v>60</v>
      </c>
      <c r="H21" s="21" t="s">
        <v>679</v>
      </c>
      <c r="I21" s="23">
        <f t="shared" si="1"/>
        <v>0</v>
      </c>
      <c r="J21" s="24">
        <f t="shared" si="2"/>
        <v>0</v>
      </c>
      <c r="K21" s="25">
        <v>0</v>
      </c>
      <c r="L21" s="26">
        <v>0</v>
      </c>
      <c r="M21" s="25">
        <v>0</v>
      </c>
      <c r="N21" s="26">
        <v>0</v>
      </c>
      <c r="O21" s="25">
        <v>0</v>
      </c>
      <c r="P21" s="26">
        <v>0</v>
      </c>
      <c r="Q21" s="25">
        <v>0</v>
      </c>
      <c r="R21" s="26">
        <v>0</v>
      </c>
      <c r="S21" s="25">
        <v>0</v>
      </c>
      <c r="T21" s="26">
        <v>0</v>
      </c>
      <c r="U21" s="25">
        <v>0</v>
      </c>
      <c r="V21" s="26">
        <v>0</v>
      </c>
    </row>
    <row r="22" spans="1:22" ht="14.45" customHeight="1" x14ac:dyDescent="0.25">
      <c r="A22" s="19">
        <f t="shared" ref="A22:A50" si="3">RANK(J22,J$2:J$137,0)</f>
        <v>9</v>
      </c>
      <c r="B22" s="20">
        <v>3338</v>
      </c>
      <c r="C22" s="129" t="str">
        <f>_xlfn.XLOOKUP(__xlnm._FilterDatabase_1511[[#This Row],[SAPSA Number]],'DS Point summary'!A:A,'DS Point summary'!B:B)</f>
        <v>Carl Johann</v>
      </c>
      <c r="D22" s="129" t="str">
        <f>_xlfn.XLOOKUP(__xlnm._FilterDatabase_1511[[#This Row],[SAPSA Number]],'DS Point summary'!A:A,'DS Point summary'!C:C)</f>
        <v>Brandt</v>
      </c>
      <c r="E22" s="130" t="str">
        <f>_xlfn.XLOOKUP(__xlnm._FilterDatabase_1511[[#This Row],[SAPSA Number]],'DS Point summary'!A:A,'DS Point summary'!D:D)</f>
        <v>CJ</v>
      </c>
      <c r="F22" s="19" t="str">
        <f ca="1">_xlfn.XLOOKUP(__xlnm._FilterDatabase_1511[[#This Row],[SAPSA Number]],'DS Point summary'!A:A,'DS Point summary'!E:E)</f>
        <v>S</v>
      </c>
      <c r="G22" s="21">
        <f ca="1">_xlfn.XLOOKUP(__xlnm._FilterDatabase_1511[[#This Row],[SAPSA Number]],'DS Point summary'!A:A,'DS Point summary'!F:F)</f>
        <v>51</v>
      </c>
      <c r="H22" s="21" t="s">
        <v>679</v>
      </c>
      <c r="I22" s="23">
        <f t="shared" si="1"/>
        <v>0</v>
      </c>
      <c r="J22" s="24">
        <f t="shared" si="2"/>
        <v>0</v>
      </c>
      <c r="K22" s="25">
        <v>0</v>
      </c>
      <c r="L22" s="26">
        <v>0</v>
      </c>
      <c r="M22" s="25">
        <v>0</v>
      </c>
      <c r="N22" s="26">
        <v>0</v>
      </c>
      <c r="O22" s="25">
        <v>0</v>
      </c>
      <c r="P22" s="26">
        <v>0</v>
      </c>
      <c r="Q22" s="25">
        <v>0</v>
      </c>
      <c r="R22" s="26">
        <v>0</v>
      </c>
      <c r="S22" s="25">
        <v>0</v>
      </c>
      <c r="T22" s="26">
        <v>0</v>
      </c>
      <c r="U22" s="25">
        <v>0</v>
      </c>
      <c r="V22" s="26">
        <v>0</v>
      </c>
    </row>
    <row r="23" spans="1:22" ht="14.45" customHeight="1" x14ac:dyDescent="0.25">
      <c r="A23" s="19">
        <f t="shared" si="3"/>
        <v>9</v>
      </c>
      <c r="B23" s="27">
        <v>3350</v>
      </c>
      <c r="C23" s="129" t="str">
        <f>_xlfn.XLOOKUP(__xlnm._FilterDatabase_1511[[#This Row],[SAPSA Number]],'DS Point summary'!A:A,'DS Point summary'!B:B)</f>
        <v>Conrad Ernest</v>
      </c>
      <c r="D23" s="129" t="str">
        <f>_xlfn.XLOOKUP(__xlnm._FilterDatabase_1511[[#This Row],[SAPSA Number]],'DS Point summary'!A:A,'DS Point summary'!C:C)</f>
        <v>Brandt</v>
      </c>
      <c r="E23" s="130" t="str">
        <f>_xlfn.XLOOKUP(__xlnm._FilterDatabase_1511[[#This Row],[SAPSA Number]],'DS Point summary'!A:A,'DS Point summary'!D:D)</f>
        <v>CE</v>
      </c>
      <c r="F23" s="19" t="str">
        <f ca="1">_xlfn.XLOOKUP(__xlnm._FilterDatabase_1511[[#This Row],[SAPSA Number]],'DS Point summary'!A:A,'DS Point summary'!E:E)</f>
        <v xml:space="preserve"> </v>
      </c>
      <c r="G23" s="21">
        <f ca="1">_xlfn.XLOOKUP(__xlnm._FilterDatabase_1511[[#This Row],[SAPSA Number]],'DS Point summary'!A:A,'DS Point summary'!F:F)</f>
        <v>48</v>
      </c>
      <c r="H23" s="21" t="s">
        <v>679</v>
      </c>
      <c r="I23" s="23">
        <f t="shared" si="1"/>
        <v>0</v>
      </c>
      <c r="J23" s="24">
        <f t="shared" si="2"/>
        <v>0</v>
      </c>
      <c r="K23" s="25">
        <v>0</v>
      </c>
      <c r="L23" s="26">
        <v>0</v>
      </c>
      <c r="M23" s="25">
        <v>0</v>
      </c>
      <c r="N23" s="26">
        <v>0</v>
      </c>
      <c r="O23" s="25">
        <v>0</v>
      </c>
      <c r="P23" s="26">
        <v>0</v>
      </c>
      <c r="Q23" s="25">
        <v>0</v>
      </c>
      <c r="R23" s="26">
        <v>0</v>
      </c>
      <c r="S23" s="25">
        <v>0</v>
      </c>
      <c r="T23" s="26">
        <v>0</v>
      </c>
      <c r="U23" s="25">
        <v>0</v>
      </c>
      <c r="V23" s="26">
        <v>0</v>
      </c>
    </row>
    <row r="24" spans="1:22" ht="14.45" customHeight="1" x14ac:dyDescent="0.25">
      <c r="A24" s="19">
        <f t="shared" si="3"/>
        <v>9</v>
      </c>
      <c r="B24" s="27">
        <v>3576</v>
      </c>
      <c r="C24" s="129" t="str">
        <f>_xlfn.XLOOKUP(__xlnm._FilterDatabase_1511[[#This Row],[SAPSA Number]],'DS Point summary'!A:A,'DS Point summary'!B:B)</f>
        <v>Christoff Mechiel</v>
      </c>
      <c r="D24" s="129" t="str">
        <f>_xlfn.XLOOKUP(__xlnm._FilterDatabase_1511[[#This Row],[SAPSA Number]],'DS Point summary'!A:A,'DS Point summary'!C:C)</f>
        <v>Brandt</v>
      </c>
      <c r="E24" s="130" t="str">
        <f>_xlfn.XLOOKUP(__xlnm._FilterDatabase_1511[[#This Row],[SAPSA Number]],'DS Point summary'!A:A,'DS Point summary'!D:D)</f>
        <v>CM</v>
      </c>
      <c r="F24" s="19" t="str">
        <f ca="1">_xlfn.XLOOKUP(__xlnm._FilterDatabase_1511[[#This Row],[SAPSA Number]],'DS Point summary'!A:A,'DS Point summary'!E:E)</f>
        <v xml:space="preserve"> </v>
      </c>
      <c r="G24" s="21">
        <f ca="1">_xlfn.XLOOKUP(__xlnm._FilterDatabase_1511[[#This Row],[SAPSA Number]],'DS Point summary'!A:A,'DS Point summary'!F:F)</f>
        <v>44</v>
      </c>
      <c r="H24" s="21" t="s">
        <v>679</v>
      </c>
      <c r="I24" s="23">
        <f t="shared" si="1"/>
        <v>0</v>
      </c>
      <c r="J24" s="24">
        <f t="shared" si="2"/>
        <v>0</v>
      </c>
      <c r="K24" s="25">
        <v>0</v>
      </c>
      <c r="L24" s="26">
        <v>0</v>
      </c>
      <c r="M24" s="25">
        <v>0</v>
      </c>
      <c r="N24" s="26">
        <v>0</v>
      </c>
      <c r="O24" s="25">
        <v>0</v>
      </c>
      <c r="P24" s="26">
        <v>0</v>
      </c>
      <c r="Q24" s="25">
        <v>0</v>
      </c>
      <c r="R24" s="26">
        <v>0</v>
      </c>
      <c r="S24" s="25">
        <v>0</v>
      </c>
      <c r="T24" s="26">
        <v>0</v>
      </c>
      <c r="U24" s="25">
        <v>0</v>
      </c>
      <c r="V24" s="26">
        <v>0</v>
      </c>
    </row>
    <row r="25" spans="1:22" ht="14.45" customHeight="1" x14ac:dyDescent="0.25">
      <c r="A25" s="19">
        <f t="shared" si="3"/>
        <v>9</v>
      </c>
      <c r="B25" s="27">
        <v>3577</v>
      </c>
      <c r="C25" s="129" t="str">
        <f>_xlfn.XLOOKUP(__xlnm._FilterDatabase_1511[[#This Row],[SAPSA Number]],'DS Point summary'!A:A,'DS Point summary'!B:B)</f>
        <v>Werner</v>
      </c>
      <c r="D25" s="129" t="str">
        <f>_xlfn.XLOOKUP(__xlnm._FilterDatabase_1511[[#This Row],[SAPSA Number]],'DS Point summary'!A:A,'DS Point summary'!C:C)</f>
        <v>Britz</v>
      </c>
      <c r="E25" s="130" t="str">
        <f>_xlfn.XLOOKUP(__xlnm._FilterDatabase_1511[[#This Row],[SAPSA Number]],'DS Point summary'!A:A,'DS Point summary'!D:D)</f>
        <v>w</v>
      </c>
      <c r="F25" s="19" t="str">
        <f ca="1">_xlfn.XLOOKUP(__xlnm._FilterDatabase_1511[[#This Row],[SAPSA Number]],'DS Point summary'!A:A,'DS Point summary'!E:E)</f>
        <v xml:space="preserve"> </v>
      </c>
      <c r="G25" s="21">
        <f ca="1">_xlfn.XLOOKUP(__xlnm._FilterDatabase_1511[[#This Row],[SAPSA Number]],'DS Point summary'!A:A,'DS Point summary'!F:F)</f>
        <v>41</v>
      </c>
      <c r="H25" s="21" t="s">
        <v>679</v>
      </c>
      <c r="I25" s="23">
        <f t="shared" si="1"/>
        <v>0</v>
      </c>
      <c r="J25" s="24">
        <f t="shared" si="2"/>
        <v>0</v>
      </c>
      <c r="K25" s="25">
        <v>0</v>
      </c>
      <c r="L25" s="26">
        <v>0</v>
      </c>
      <c r="M25" s="25">
        <v>0</v>
      </c>
      <c r="N25" s="26">
        <v>0</v>
      </c>
      <c r="O25" s="25">
        <v>0</v>
      </c>
      <c r="P25" s="26">
        <v>0</v>
      </c>
      <c r="Q25" s="25">
        <v>0</v>
      </c>
      <c r="R25" s="26">
        <v>0</v>
      </c>
      <c r="S25" s="25">
        <v>0</v>
      </c>
      <c r="T25" s="26">
        <v>0</v>
      </c>
      <c r="U25" s="25">
        <v>0</v>
      </c>
      <c r="V25" s="26">
        <v>0</v>
      </c>
    </row>
    <row r="26" spans="1:22" ht="14.45" customHeight="1" x14ac:dyDescent="0.25">
      <c r="A26" s="19">
        <f t="shared" si="3"/>
        <v>9</v>
      </c>
      <c r="B26" s="28">
        <v>402</v>
      </c>
      <c r="C26" s="129" t="str">
        <f>_xlfn.XLOOKUP(__xlnm._FilterDatabase_1511[[#This Row],[SAPSA Number]],'DS Point summary'!A:A,'DS Point summary'!B:B)</f>
        <v>Gary Mark</v>
      </c>
      <c r="D26" s="129" t="str">
        <f>_xlfn.XLOOKUP(__xlnm._FilterDatabase_1511[[#This Row],[SAPSA Number]],'DS Point summary'!A:A,'DS Point summary'!C:C)</f>
        <v>Buchler</v>
      </c>
      <c r="E26" s="130" t="str">
        <f>_xlfn.XLOOKUP(__xlnm._FilterDatabase_1511[[#This Row],[SAPSA Number]],'DS Point summary'!A:A,'DS Point summary'!D:D)</f>
        <v>GM</v>
      </c>
      <c r="F26" s="19" t="str">
        <f ca="1">_xlfn.XLOOKUP(__xlnm._FilterDatabase_1511[[#This Row],[SAPSA Number]],'DS Point summary'!A:A,'DS Point summary'!E:E)</f>
        <v>S</v>
      </c>
      <c r="G26" s="21">
        <f ca="1">_xlfn.XLOOKUP(__xlnm._FilterDatabase_1511[[#This Row],[SAPSA Number]],'DS Point summary'!A:A,'DS Point summary'!F:F)</f>
        <v>54</v>
      </c>
      <c r="H26" s="21" t="s">
        <v>679</v>
      </c>
      <c r="I26" s="23">
        <f t="shared" si="1"/>
        <v>0</v>
      </c>
      <c r="J26" s="24">
        <f t="shared" si="2"/>
        <v>0</v>
      </c>
      <c r="K26" s="25">
        <v>0</v>
      </c>
      <c r="L26" s="26">
        <v>0</v>
      </c>
      <c r="M26" s="25">
        <v>0</v>
      </c>
      <c r="N26" s="26">
        <v>0</v>
      </c>
      <c r="O26" s="25">
        <v>0</v>
      </c>
      <c r="P26" s="26">
        <v>0</v>
      </c>
      <c r="Q26" s="25">
        <v>0</v>
      </c>
      <c r="R26" s="26">
        <v>0</v>
      </c>
      <c r="S26" s="25">
        <v>0</v>
      </c>
      <c r="T26" s="26">
        <v>0</v>
      </c>
      <c r="U26" s="25">
        <v>0</v>
      </c>
      <c r="V26" s="26">
        <v>0</v>
      </c>
    </row>
    <row r="27" spans="1:22" ht="14.45" customHeight="1" x14ac:dyDescent="0.25">
      <c r="A27" s="19">
        <f t="shared" si="3"/>
        <v>9</v>
      </c>
      <c r="B27" s="46">
        <v>5304</v>
      </c>
      <c r="C27" s="129" t="str">
        <f>_xlfn.XLOOKUP(__xlnm._FilterDatabase_1511[[#This Row],[SAPSA Number]],'DS Point summary'!A:A,'DS Point summary'!B:B)</f>
        <v>Johan Gerard</v>
      </c>
      <c r="D27" s="129" t="str">
        <f>_xlfn.XLOOKUP(__xlnm._FilterDatabase_1511[[#This Row],[SAPSA Number]],'DS Point summary'!A:A,'DS Point summary'!C:C)</f>
        <v>Bultman</v>
      </c>
      <c r="E27" s="130" t="str">
        <f>_xlfn.XLOOKUP(__xlnm._FilterDatabase_1511[[#This Row],[SAPSA Number]],'DS Point summary'!A:A,'DS Point summary'!D:D)</f>
        <v>JG</v>
      </c>
      <c r="F27" s="19" t="str">
        <f ca="1">_xlfn.XLOOKUP(__xlnm._FilterDatabase_1511[[#This Row],[SAPSA Number]],'DS Point summary'!A:A,'DS Point summary'!E:E)</f>
        <v xml:space="preserve"> </v>
      </c>
      <c r="G27" s="21">
        <f ca="1">_xlfn.XLOOKUP(__xlnm._FilterDatabase_1511[[#This Row],[SAPSA Number]],'DS Point summary'!A:A,'DS Point summary'!F:F)</f>
        <v>38</v>
      </c>
      <c r="H27" s="21" t="s">
        <v>679</v>
      </c>
      <c r="I27" s="23">
        <f t="shared" si="1"/>
        <v>0</v>
      </c>
      <c r="J27" s="24">
        <f t="shared" si="2"/>
        <v>0</v>
      </c>
      <c r="K27" s="25">
        <v>0</v>
      </c>
      <c r="L27" s="26">
        <v>0</v>
      </c>
      <c r="M27" s="25">
        <v>0</v>
      </c>
      <c r="N27" s="26">
        <v>0</v>
      </c>
      <c r="O27" s="25">
        <v>0</v>
      </c>
      <c r="P27" s="26">
        <v>0</v>
      </c>
      <c r="Q27" s="25">
        <v>0</v>
      </c>
      <c r="R27" s="26">
        <v>0</v>
      </c>
      <c r="S27" s="25">
        <v>0</v>
      </c>
      <c r="T27" s="26">
        <v>0</v>
      </c>
      <c r="U27" s="25">
        <v>0</v>
      </c>
      <c r="V27" s="26">
        <v>0</v>
      </c>
    </row>
    <row r="28" spans="1:22" ht="14.45" customHeight="1" x14ac:dyDescent="0.25">
      <c r="A28" s="19">
        <f t="shared" si="3"/>
        <v>9</v>
      </c>
      <c r="B28" s="27">
        <v>259</v>
      </c>
      <c r="C28" s="129" t="str">
        <f>_xlfn.XLOOKUP(__xlnm._FilterDatabase_1511[[#This Row],[SAPSA Number]],'DS Point summary'!A:A,'DS Point summary'!B:B)</f>
        <v>Kathleen Beresford</v>
      </c>
      <c r="D28" s="129" t="str">
        <f>_xlfn.XLOOKUP(__xlnm._FilterDatabase_1511[[#This Row],[SAPSA Number]],'DS Point summary'!A:A,'DS Point summary'!C:C)</f>
        <v>Carter</v>
      </c>
      <c r="E28" s="130" t="str">
        <f>_xlfn.XLOOKUP(__xlnm._FilterDatabase_1511[[#This Row],[SAPSA Number]],'DS Point summary'!A:A,'DS Point summary'!D:D)</f>
        <v>KB</v>
      </c>
      <c r="F28" s="19" t="str">
        <f>_xlfn.XLOOKUP(__xlnm._FilterDatabase_1511[[#This Row],[SAPSA Number]],'DS Point summary'!A:A,'DS Point summary'!E:E)</f>
        <v>Lady</v>
      </c>
      <c r="G28" s="21">
        <f ca="1">_xlfn.XLOOKUP(__xlnm._FilterDatabase_1511[[#This Row],[SAPSA Number]],'DS Point summary'!A:A,'DS Point summary'!F:F)</f>
        <v>36</v>
      </c>
      <c r="H28" s="21" t="s">
        <v>679</v>
      </c>
      <c r="I28" s="23">
        <f t="shared" si="1"/>
        <v>0</v>
      </c>
      <c r="J28" s="24">
        <f t="shared" si="2"/>
        <v>0</v>
      </c>
      <c r="K28" s="25">
        <v>0</v>
      </c>
      <c r="L28" s="26">
        <v>0</v>
      </c>
      <c r="M28" s="25">
        <v>0</v>
      </c>
      <c r="N28" s="26">
        <v>0</v>
      </c>
      <c r="O28" s="25">
        <v>0</v>
      </c>
      <c r="P28" s="26">
        <v>0</v>
      </c>
      <c r="Q28" s="25">
        <v>0</v>
      </c>
      <c r="R28" s="26">
        <v>0</v>
      </c>
      <c r="S28" s="25">
        <v>0</v>
      </c>
      <c r="T28" s="26">
        <v>0</v>
      </c>
      <c r="U28" s="25">
        <v>0</v>
      </c>
      <c r="V28" s="26">
        <v>0</v>
      </c>
    </row>
    <row r="29" spans="1:22" ht="14.45" customHeight="1" x14ac:dyDescent="0.25">
      <c r="A29" s="19">
        <f t="shared" si="3"/>
        <v>9</v>
      </c>
      <c r="B29" s="27">
        <v>4316</v>
      </c>
      <c r="C29" s="129" t="str">
        <f>_xlfn.XLOOKUP(__xlnm._FilterDatabase_1511[[#This Row],[SAPSA Number]],'DS Point summary'!A:A,'DS Point summary'!B:B)</f>
        <v>Wilhelm Jacobus</v>
      </c>
      <c r="D29" s="129" t="str">
        <f>_xlfn.XLOOKUP(__xlnm._FilterDatabase_1511[[#This Row],[SAPSA Number]],'DS Point summary'!A:A,'DS Point summary'!C:C)</f>
        <v>Coetzee</v>
      </c>
      <c r="E29" s="130" t="str">
        <f>_xlfn.XLOOKUP(__xlnm._FilterDatabase_1511[[#This Row],[SAPSA Number]],'DS Point summary'!A:A,'DS Point summary'!D:D)</f>
        <v>WJ</v>
      </c>
      <c r="F29" s="19" t="str">
        <f ca="1">_xlfn.XLOOKUP(__xlnm._FilterDatabase_1511[[#This Row],[SAPSA Number]],'DS Point summary'!A:A,'DS Point summary'!E:E)</f>
        <v>S</v>
      </c>
      <c r="G29" s="21">
        <f ca="1">_xlfn.XLOOKUP(__xlnm._FilterDatabase_1511[[#This Row],[SAPSA Number]],'DS Point summary'!A:A,'DS Point summary'!F:F)</f>
        <v>52</v>
      </c>
      <c r="H29" s="21" t="s">
        <v>679</v>
      </c>
      <c r="I29" s="23">
        <f t="shared" si="1"/>
        <v>0</v>
      </c>
      <c r="J29" s="24">
        <f t="shared" si="2"/>
        <v>0</v>
      </c>
      <c r="K29" s="25">
        <v>0</v>
      </c>
      <c r="L29" s="26">
        <v>0</v>
      </c>
      <c r="M29" s="25">
        <v>0</v>
      </c>
      <c r="N29" s="26">
        <v>0</v>
      </c>
      <c r="O29" s="25">
        <v>0</v>
      </c>
      <c r="P29" s="26">
        <v>0</v>
      </c>
      <c r="Q29" s="25">
        <v>0</v>
      </c>
      <c r="R29" s="26">
        <v>0</v>
      </c>
      <c r="S29" s="25">
        <v>0</v>
      </c>
      <c r="T29" s="26">
        <v>0</v>
      </c>
      <c r="U29" s="25">
        <v>0</v>
      </c>
      <c r="V29" s="26">
        <v>0</v>
      </c>
    </row>
    <row r="30" spans="1:22" ht="14.45" customHeight="1" x14ac:dyDescent="0.25">
      <c r="A30" s="19">
        <f t="shared" si="3"/>
        <v>9</v>
      </c>
      <c r="B30" s="27">
        <v>459</v>
      </c>
      <c r="C30" s="129" t="str">
        <f>_xlfn.XLOOKUP(__xlnm._FilterDatabase_1511[[#This Row],[SAPSA Number]],'DS Point summary'!A:A,'DS Point summary'!B:B)</f>
        <v>Pieter Jacobus</v>
      </c>
      <c r="D30" s="129" t="str">
        <f>_xlfn.XLOOKUP(__xlnm._FilterDatabase_1511[[#This Row],[SAPSA Number]],'DS Point summary'!A:A,'DS Point summary'!C:C)</f>
        <v>Conradie</v>
      </c>
      <c r="E30" s="130" t="str">
        <f>_xlfn.XLOOKUP(__xlnm._FilterDatabase_1511[[#This Row],[SAPSA Number]],'DS Point summary'!A:A,'DS Point summary'!D:D)</f>
        <v>PJ</v>
      </c>
      <c r="F30" s="19" t="str">
        <f ca="1">_xlfn.XLOOKUP(__xlnm._FilterDatabase_1511[[#This Row],[SAPSA Number]],'DS Point summary'!A:A,'DS Point summary'!E:E)</f>
        <v xml:space="preserve"> </v>
      </c>
      <c r="G30" s="21">
        <f ca="1">_xlfn.XLOOKUP(__xlnm._FilterDatabase_1511[[#This Row],[SAPSA Number]],'DS Point summary'!A:A,'DS Point summary'!F:F)</f>
        <v>40</v>
      </c>
      <c r="H30" s="21" t="s">
        <v>679</v>
      </c>
      <c r="I30" s="23">
        <f t="shared" si="1"/>
        <v>0</v>
      </c>
      <c r="J30" s="24">
        <f t="shared" si="2"/>
        <v>0</v>
      </c>
      <c r="K30" s="25">
        <v>0</v>
      </c>
      <c r="L30" s="26">
        <v>0</v>
      </c>
      <c r="M30" s="25">
        <v>0</v>
      </c>
      <c r="N30" s="26">
        <v>0</v>
      </c>
      <c r="O30" s="25">
        <v>0</v>
      </c>
      <c r="P30" s="26">
        <v>0</v>
      </c>
      <c r="Q30" s="25">
        <v>0</v>
      </c>
      <c r="R30" s="26">
        <v>0</v>
      </c>
      <c r="S30" s="25">
        <v>0</v>
      </c>
      <c r="T30" s="26">
        <v>0</v>
      </c>
      <c r="U30" s="25">
        <v>0</v>
      </c>
      <c r="V30" s="26">
        <v>0</v>
      </c>
    </row>
    <row r="31" spans="1:22" ht="14.45" customHeight="1" x14ac:dyDescent="0.25">
      <c r="A31" s="19">
        <f t="shared" si="3"/>
        <v>9</v>
      </c>
      <c r="B31" s="27">
        <v>5023</v>
      </c>
      <c r="C31" s="129" t="str">
        <f>_xlfn.XLOOKUP(__xlnm._FilterDatabase_1511[[#This Row],[SAPSA Number]],'DS Point summary'!A:A,'DS Point summary'!B:B)</f>
        <v>Jannie</v>
      </c>
      <c r="D31" s="129" t="str">
        <f>_xlfn.XLOOKUP(__xlnm._FilterDatabase_1511[[#This Row],[SAPSA Number]],'DS Point summary'!A:A,'DS Point summary'!C:C)</f>
        <v>Conradie</v>
      </c>
      <c r="E31" s="130" t="str">
        <f>_xlfn.XLOOKUP(__xlnm._FilterDatabase_1511[[#This Row],[SAPSA Number]],'DS Point summary'!A:A,'DS Point summary'!D:D)</f>
        <v>J</v>
      </c>
      <c r="F31" s="19" t="str">
        <f ca="1">_xlfn.XLOOKUP(__xlnm._FilterDatabase_1511[[#This Row],[SAPSA Number]],'DS Point summary'!A:A,'DS Point summary'!E:E)</f>
        <v>SS</v>
      </c>
      <c r="G31" s="21">
        <f ca="1">_xlfn.XLOOKUP(__xlnm._FilterDatabase_1511[[#This Row],[SAPSA Number]],'DS Point summary'!A:A,'DS Point summary'!F:F)</f>
        <v>72</v>
      </c>
      <c r="H31" s="21" t="s">
        <v>679</v>
      </c>
      <c r="I31" s="23">
        <f t="shared" si="1"/>
        <v>0</v>
      </c>
      <c r="J31" s="24">
        <f t="shared" si="2"/>
        <v>0</v>
      </c>
      <c r="K31" s="25">
        <v>0</v>
      </c>
      <c r="L31" s="26">
        <v>0</v>
      </c>
      <c r="M31" s="25">
        <v>0</v>
      </c>
      <c r="N31" s="26">
        <v>0</v>
      </c>
      <c r="O31" s="25">
        <v>0</v>
      </c>
      <c r="P31" s="26">
        <v>0</v>
      </c>
      <c r="Q31" s="25">
        <v>0</v>
      </c>
      <c r="R31" s="26">
        <v>0</v>
      </c>
      <c r="S31" s="25">
        <v>0</v>
      </c>
      <c r="T31" s="26">
        <v>0</v>
      </c>
      <c r="U31" s="25">
        <v>0</v>
      </c>
      <c r="V31" s="26">
        <v>0</v>
      </c>
    </row>
    <row r="32" spans="1:22" ht="14.45" customHeight="1" x14ac:dyDescent="0.25">
      <c r="A32" s="19">
        <f t="shared" si="3"/>
        <v>9</v>
      </c>
      <c r="B32" s="27">
        <v>591</v>
      </c>
      <c r="C32" s="129" t="str">
        <f>_xlfn.XLOOKUP(__xlnm._FilterDatabase_1511[[#This Row],[SAPSA Number]],'DS Point summary'!A:A,'DS Point summary'!B:B)</f>
        <v>Enrico</v>
      </c>
      <c r="D32" s="129" t="str">
        <f>_xlfn.XLOOKUP(__xlnm._FilterDatabase_1511[[#This Row],[SAPSA Number]],'DS Point summary'!A:A,'DS Point summary'!C:C)</f>
        <v>Cupido</v>
      </c>
      <c r="E32" s="130" t="str">
        <f>_xlfn.XLOOKUP(__xlnm._FilterDatabase_1511[[#This Row],[SAPSA Number]],'DS Point summary'!A:A,'DS Point summary'!D:D)</f>
        <v>E</v>
      </c>
      <c r="F32" s="19" t="str">
        <f ca="1">_xlfn.XLOOKUP(__xlnm._FilterDatabase_1511[[#This Row],[SAPSA Number]],'DS Point summary'!A:A,'DS Point summary'!E:E)</f>
        <v>SS</v>
      </c>
      <c r="G32" s="21">
        <f ca="1">_xlfn.XLOOKUP(__xlnm._FilterDatabase_1511[[#This Row],[SAPSA Number]],'DS Point summary'!A:A,'DS Point summary'!F:F)</f>
        <v>72</v>
      </c>
      <c r="H32" s="21" t="s">
        <v>679</v>
      </c>
      <c r="I32" s="23">
        <f t="shared" si="1"/>
        <v>0</v>
      </c>
      <c r="J32" s="24">
        <f t="shared" si="2"/>
        <v>0</v>
      </c>
      <c r="K32" s="25">
        <v>0</v>
      </c>
      <c r="L32" s="26">
        <v>0</v>
      </c>
      <c r="M32" s="25">
        <v>0</v>
      </c>
      <c r="N32" s="26">
        <v>0</v>
      </c>
      <c r="O32" s="25">
        <v>0</v>
      </c>
      <c r="P32" s="26">
        <v>0</v>
      </c>
      <c r="Q32" s="25">
        <v>0</v>
      </c>
      <c r="R32" s="26">
        <v>0</v>
      </c>
      <c r="S32" s="25">
        <v>0</v>
      </c>
      <c r="T32" s="26">
        <v>0</v>
      </c>
      <c r="U32" s="25">
        <v>0</v>
      </c>
      <c r="V32" s="26">
        <v>0</v>
      </c>
    </row>
    <row r="33" spans="1:22" ht="14.45" customHeight="1" x14ac:dyDescent="0.25">
      <c r="A33" s="19">
        <f t="shared" si="3"/>
        <v>9</v>
      </c>
      <c r="B33" s="27">
        <v>5754</v>
      </c>
      <c r="C33" s="129" t="str">
        <f>_xlfn.XLOOKUP(__xlnm._FilterDatabase_1511[[#This Row],[SAPSA Number]],'DS Point summary'!A:A,'DS Point summary'!B:B)</f>
        <v>Mosheen</v>
      </c>
      <c r="D33" s="129" t="str">
        <f>_xlfn.XLOOKUP(__xlnm._FilterDatabase_1511[[#This Row],[SAPSA Number]],'DS Point summary'!A:A,'DS Point summary'!C:C)</f>
        <v>Daya</v>
      </c>
      <c r="E33" s="130" t="str">
        <f>_xlfn.XLOOKUP(__xlnm._FilterDatabase_1511[[#This Row],[SAPSA Number]],'DS Point summary'!A:A,'DS Point summary'!D:D)</f>
        <v>M</v>
      </c>
      <c r="F33" s="19" t="str">
        <f ca="1">_xlfn.XLOOKUP(__xlnm._FilterDatabase_1511[[#This Row],[SAPSA Number]],'DS Point summary'!A:A,'DS Point summary'!E:E)</f>
        <v xml:space="preserve"> </v>
      </c>
      <c r="G33" s="21">
        <f ca="1">_xlfn.XLOOKUP(__xlnm._FilterDatabase_1511[[#This Row],[SAPSA Number]],'DS Point summary'!A:A,'DS Point summary'!F:F)</f>
        <v>42</v>
      </c>
      <c r="H33" s="21" t="s">
        <v>679</v>
      </c>
      <c r="I33" s="23">
        <f t="shared" si="1"/>
        <v>0</v>
      </c>
      <c r="J33" s="24">
        <f t="shared" si="2"/>
        <v>0</v>
      </c>
      <c r="K33" s="25">
        <v>0</v>
      </c>
      <c r="L33" s="26">
        <v>0</v>
      </c>
      <c r="M33" s="25">
        <v>0</v>
      </c>
      <c r="N33" s="26">
        <v>0</v>
      </c>
      <c r="O33" s="25">
        <v>0</v>
      </c>
      <c r="P33" s="26">
        <v>0</v>
      </c>
      <c r="Q33" s="25">
        <v>0</v>
      </c>
      <c r="R33" s="26">
        <v>0</v>
      </c>
      <c r="S33" s="25">
        <v>0</v>
      </c>
      <c r="T33" s="26">
        <v>0</v>
      </c>
      <c r="U33" s="25">
        <v>0</v>
      </c>
      <c r="V33" s="26">
        <v>0</v>
      </c>
    </row>
    <row r="34" spans="1:22" ht="14.45" customHeight="1" x14ac:dyDescent="0.25">
      <c r="A34" s="19">
        <f t="shared" si="3"/>
        <v>9</v>
      </c>
      <c r="B34" s="27">
        <v>6225</v>
      </c>
      <c r="C34" s="129" t="str">
        <f>_xlfn.XLOOKUP(__xlnm._FilterDatabase_1511[[#This Row],[SAPSA Number]],'DS Point summary'!A:A,'DS Point summary'!B:B)</f>
        <v>Hannele Meliske</v>
      </c>
      <c r="D34" s="129" t="str">
        <f>_xlfn.XLOOKUP(__xlnm._FilterDatabase_1511[[#This Row],[SAPSA Number]],'DS Point summary'!A:A,'DS Point summary'!C:C)</f>
        <v>de Villiers</v>
      </c>
      <c r="E34" s="130" t="str">
        <f>_xlfn.XLOOKUP(__xlnm._FilterDatabase_1511[[#This Row],[SAPSA Number]],'DS Point summary'!A:A,'DS Point summary'!D:D)</f>
        <v>HM</v>
      </c>
      <c r="F34" s="19" t="str">
        <f>_xlfn.XLOOKUP(__xlnm._FilterDatabase_1511[[#This Row],[SAPSA Number]],'DS Point summary'!A:A,'DS Point summary'!E:E)</f>
        <v>Lady</v>
      </c>
      <c r="G34" s="21">
        <f ca="1">_xlfn.XLOOKUP(__xlnm._FilterDatabase_1511[[#This Row],[SAPSA Number]],'DS Point summary'!A:A,'DS Point summary'!F:F)</f>
        <v>40</v>
      </c>
      <c r="H34" s="21" t="s">
        <v>679</v>
      </c>
      <c r="I34" s="23">
        <f t="shared" ref="I34:I65" si="4">(IF(K34&gt;0,1,0)+(IF(L34&gt;0,1,0))+(IF(M34&gt;0,1,0))+(IF(N34&gt;0,1,0))+(IF(O34&gt;0,1,0))+(IF(P34&gt;0,1,0))+(IF(Q34&gt;0,1,0))+(IF(R34&gt;0,1,0))+(IF(S34&gt;0,1,0))+(IF(T34&gt;0,1,0))+(IF(U34&gt;0,1,0))+(IF(V34&gt;0,1,0)))</f>
        <v>0</v>
      </c>
      <c r="J34" s="24">
        <f t="shared" ref="J34:J65" si="5">(LARGE(K34:U34,1)+LARGE(K34:U34,2)+LARGE(K34:U34,3)+LARGE(K34:U34,4)+LARGE(K34:U34,5))/5</f>
        <v>0</v>
      </c>
      <c r="K34" s="25">
        <v>0</v>
      </c>
      <c r="L34" s="26">
        <v>0</v>
      </c>
      <c r="M34" s="25">
        <v>0</v>
      </c>
      <c r="N34" s="26">
        <v>0</v>
      </c>
      <c r="O34" s="25">
        <v>0</v>
      </c>
      <c r="P34" s="26">
        <v>0</v>
      </c>
      <c r="Q34" s="25">
        <v>0</v>
      </c>
      <c r="R34" s="26">
        <v>0</v>
      </c>
      <c r="S34" s="25">
        <v>0</v>
      </c>
      <c r="T34" s="26">
        <v>0</v>
      </c>
      <c r="U34" s="25">
        <v>0</v>
      </c>
      <c r="V34" s="26">
        <v>0</v>
      </c>
    </row>
    <row r="35" spans="1:22" ht="14.45" customHeight="1" x14ac:dyDescent="0.25">
      <c r="A35" s="19">
        <f t="shared" si="3"/>
        <v>9</v>
      </c>
      <c r="B35" s="27">
        <v>6226</v>
      </c>
      <c r="C35" s="129" t="str">
        <f>_xlfn.XLOOKUP(__xlnm._FilterDatabase_1511[[#This Row],[SAPSA Number]],'DS Point summary'!A:A,'DS Point summary'!B:B)</f>
        <v>Glenn Edward</v>
      </c>
      <c r="D35" s="129" t="str">
        <f>_xlfn.XLOOKUP(__xlnm._FilterDatabase_1511[[#This Row],[SAPSA Number]],'DS Point summary'!A:A,'DS Point summary'!C:C)</f>
        <v>de Villiers</v>
      </c>
      <c r="E35" s="130" t="str">
        <f>_xlfn.XLOOKUP(__xlnm._FilterDatabase_1511[[#This Row],[SAPSA Number]],'DS Point summary'!A:A,'DS Point summary'!D:D)</f>
        <v>GE</v>
      </c>
      <c r="F35" s="19" t="str">
        <f ca="1">_xlfn.XLOOKUP(__xlnm._FilterDatabase_1511[[#This Row],[SAPSA Number]],'DS Point summary'!A:A,'DS Point summary'!E:E)</f>
        <v xml:space="preserve"> </v>
      </c>
      <c r="G35" s="21">
        <f ca="1">_xlfn.XLOOKUP(__xlnm._FilterDatabase_1511[[#This Row],[SAPSA Number]],'DS Point summary'!A:A,'DS Point summary'!F:F)</f>
        <v>45</v>
      </c>
      <c r="H35" s="21" t="s">
        <v>679</v>
      </c>
      <c r="I35" s="23">
        <f t="shared" si="4"/>
        <v>0</v>
      </c>
      <c r="J35" s="24">
        <f t="shared" si="5"/>
        <v>0</v>
      </c>
      <c r="K35" s="25">
        <v>0</v>
      </c>
      <c r="L35" s="26">
        <v>0</v>
      </c>
      <c r="M35" s="25">
        <v>0</v>
      </c>
      <c r="N35" s="26">
        <v>0</v>
      </c>
      <c r="O35" s="25">
        <v>0</v>
      </c>
      <c r="P35" s="26">
        <v>0</v>
      </c>
      <c r="Q35" s="25">
        <v>0</v>
      </c>
      <c r="R35" s="26">
        <v>0</v>
      </c>
      <c r="S35" s="25">
        <v>0</v>
      </c>
      <c r="T35" s="26">
        <v>0</v>
      </c>
      <c r="U35" s="25">
        <v>0</v>
      </c>
      <c r="V35" s="26">
        <v>0</v>
      </c>
    </row>
    <row r="36" spans="1:22" ht="14.45" customHeight="1" x14ac:dyDescent="0.25">
      <c r="A36" s="19">
        <f t="shared" si="3"/>
        <v>9</v>
      </c>
      <c r="B36" s="27">
        <v>392</v>
      </c>
      <c r="C36" s="129" t="str">
        <f>_xlfn.XLOOKUP(__xlnm._FilterDatabase_1511[[#This Row],[SAPSA Number]],'DS Point summary'!A:A,'DS Point summary'!B:B)</f>
        <v>Sasha-Lee</v>
      </c>
      <c r="D36" s="129" t="str">
        <f>_xlfn.XLOOKUP(__xlnm._FilterDatabase_1511[[#This Row],[SAPSA Number]],'DS Point summary'!A:A,'DS Point summary'!C:C)</f>
        <v>Du Plessis</v>
      </c>
      <c r="E36" s="130" t="str">
        <f>_xlfn.XLOOKUP(__xlnm._FilterDatabase_1511[[#This Row],[SAPSA Number]],'DS Point summary'!A:A,'DS Point summary'!D:D)</f>
        <v>SL</v>
      </c>
      <c r="F36" s="19" t="str">
        <f>_xlfn.XLOOKUP(__xlnm._FilterDatabase_1511[[#This Row],[SAPSA Number]],'DS Point summary'!A:A,'DS Point summary'!E:E)</f>
        <v>Lady</v>
      </c>
      <c r="G36" s="21">
        <f ca="1">_xlfn.XLOOKUP(__xlnm._FilterDatabase_1511[[#This Row],[SAPSA Number]],'DS Point summary'!A:A,'DS Point summary'!F:F)</f>
        <v>29</v>
      </c>
      <c r="H36" s="21" t="s">
        <v>679</v>
      </c>
      <c r="I36" s="23">
        <f t="shared" si="4"/>
        <v>0</v>
      </c>
      <c r="J36" s="24">
        <f t="shared" si="5"/>
        <v>0</v>
      </c>
      <c r="K36" s="25">
        <v>0</v>
      </c>
      <c r="L36" s="26">
        <v>0</v>
      </c>
      <c r="M36" s="25">
        <v>0</v>
      </c>
      <c r="N36" s="26">
        <v>0</v>
      </c>
      <c r="O36" s="25">
        <v>0</v>
      </c>
      <c r="P36" s="26">
        <v>0</v>
      </c>
      <c r="Q36" s="25">
        <v>0</v>
      </c>
      <c r="R36" s="26">
        <v>0</v>
      </c>
      <c r="S36" s="25">
        <v>0</v>
      </c>
      <c r="T36" s="26">
        <v>0</v>
      </c>
      <c r="U36" s="25">
        <v>0</v>
      </c>
      <c r="V36" s="26">
        <v>0</v>
      </c>
    </row>
    <row r="37" spans="1:22" ht="14.45" customHeight="1" x14ac:dyDescent="0.25">
      <c r="A37" s="19">
        <f t="shared" si="3"/>
        <v>9</v>
      </c>
      <c r="B37" s="29">
        <v>127</v>
      </c>
      <c r="C37" s="129" t="str">
        <f>_xlfn.XLOOKUP(__xlnm._FilterDatabase_1511[[#This Row],[SAPSA Number]],'DS Point summary'!A:A,'DS Point summary'!B:B)</f>
        <v>Eurika Susara</v>
      </c>
      <c r="D37" s="129" t="str">
        <f>_xlfn.XLOOKUP(__xlnm._FilterDatabase_1511[[#This Row],[SAPSA Number]],'DS Point summary'!A:A,'DS Point summary'!C:C)</f>
        <v>Du Plooy</v>
      </c>
      <c r="E37" s="130" t="str">
        <f>_xlfn.XLOOKUP(__xlnm._FilterDatabase_1511[[#This Row],[SAPSA Number]],'DS Point summary'!A:A,'DS Point summary'!D:D)</f>
        <v>E</v>
      </c>
      <c r="F37" s="19" t="str">
        <f>_xlfn.XLOOKUP(__xlnm._FilterDatabase_1511[[#This Row],[SAPSA Number]],'DS Point summary'!A:A,'DS Point summary'!E:E)</f>
        <v>SS</v>
      </c>
      <c r="G37" s="21">
        <f ca="1">_xlfn.XLOOKUP(__xlnm._FilterDatabase_1511[[#This Row],[SAPSA Number]],'DS Point summary'!A:A,'DS Point summary'!F:F)</f>
        <v>63</v>
      </c>
      <c r="H37" s="21" t="s">
        <v>679</v>
      </c>
      <c r="I37" s="23">
        <f t="shared" si="4"/>
        <v>0</v>
      </c>
      <c r="J37" s="24">
        <f t="shared" si="5"/>
        <v>0</v>
      </c>
      <c r="K37" s="25">
        <v>0</v>
      </c>
      <c r="L37" s="26">
        <v>0</v>
      </c>
      <c r="M37" s="25">
        <v>0</v>
      </c>
      <c r="N37" s="26">
        <v>0</v>
      </c>
      <c r="O37" s="25">
        <v>0</v>
      </c>
      <c r="P37" s="26">
        <v>0</v>
      </c>
      <c r="Q37" s="25">
        <v>0</v>
      </c>
      <c r="R37" s="26">
        <v>0</v>
      </c>
      <c r="S37" s="25">
        <v>0</v>
      </c>
      <c r="T37" s="26">
        <v>0</v>
      </c>
      <c r="U37" s="25">
        <v>0</v>
      </c>
      <c r="V37" s="26">
        <v>0</v>
      </c>
    </row>
    <row r="38" spans="1:22" ht="14.45" customHeight="1" x14ac:dyDescent="0.25">
      <c r="A38" s="19">
        <f t="shared" si="3"/>
        <v>9</v>
      </c>
      <c r="B38" s="28">
        <v>6224</v>
      </c>
      <c r="C38" s="129" t="str">
        <f>_xlfn.XLOOKUP(__xlnm._FilterDatabase_1511[[#This Row],[SAPSA Number]],'DS Point summary'!A:A,'DS Point summary'!B:B)</f>
        <v>David</v>
      </c>
      <c r="D38" s="129" t="str">
        <f>_xlfn.XLOOKUP(__xlnm._FilterDatabase_1511[[#This Row],[SAPSA Number]],'DS Point summary'!A:A,'DS Point summary'!C:C)</f>
        <v>Erwee</v>
      </c>
      <c r="E38" s="130" t="str">
        <f>_xlfn.XLOOKUP(__xlnm._FilterDatabase_1511[[#This Row],[SAPSA Number]],'DS Point summary'!A:A,'DS Point summary'!D:D)</f>
        <v>D</v>
      </c>
      <c r="F38" s="19" t="str">
        <f ca="1">_xlfn.XLOOKUP(__xlnm._FilterDatabase_1511[[#This Row],[SAPSA Number]],'DS Point summary'!A:A,'DS Point summary'!E:E)</f>
        <v xml:space="preserve"> </v>
      </c>
      <c r="G38" s="21">
        <f ca="1">_xlfn.XLOOKUP(__xlnm._FilterDatabase_1511[[#This Row],[SAPSA Number]],'DS Point summary'!A:A,'DS Point summary'!F:F)</f>
        <v>43</v>
      </c>
      <c r="H38" s="21" t="s">
        <v>679</v>
      </c>
      <c r="I38" s="23">
        <f t="shared" si="4"/>
        <v>0</v>
      </c>
      <c r="J38" s="24">
        <f t="shared" si="5"/>
        <v>0</v>
      </c>
      <c r="K38" s="25">
        <v>0</v>
      </c>
      <c r="L38" s="26">
        <v>0</v>
      </c>
      <c r="M38" s="25">
        <v>0</v>
      </c>
      <c r="N38" s="26">
        <v>0</v>
      </c>
      <c r="O38" s="25">
        <v>0</v>
      </c>
      <c r="P38" s="26">
        <v>0</v>
      </c>
      <c r="Q38" s="25">
        <v>0</v>
      </c>
      <c r="R38" s="26">
        <v>0</v>
      </c>
      <c r="S38" s="25">
        <v>0</v>
      </c>
      <c r="T38" s="26">
        <v>0</v>
      </c>
      <c r="U38" s="25">
        <v>0</v>
      </c>
      <c r="V38" s="26">
        <v>0</v>
      </c>
    </row>
    <row r="39" spans="1:22" ht="14.45" customHeight="1" x14ac:dyDescent="0.25">
      <c r="A39" s="19">
        <f t="shared" si="3"/>
        <v>9</v>
      </c>
      <c r="B39" s="27">
        <v>393</v>
      </c>
      <c r="C39" s="129" t="str">
        <f>_xlfn.XLOOKUP(__xlnm._FilterDatabase_1511[[#This Row],[SAPSA Number]],'DS Point summary'!A:A,'DS Point summary'!B:B)</f>
        <v>Robyn Angela</v>
      </c>
      <c r="D39" s="129" t="str">
        <f>_xlfn.XLOOKUP(__xlnm._FilterDatabase_1511[[#This Row],[SAPSA Number]],'DS Point summary'!A:A,'DS Point summary'!C:C)</f>
        <v>Evans</v>
      </c>
      <c r="E39" s="130" t="str">
        <f>_xlfn.XLOOKUP(__xlnm._FilterDatabase_1511[[#This Row],[SAPSA Number]],'DS Point summary'!A:A,'DS Point summary'!D:D)</f>
        <v>RA</v>
      </c>
      <c r="F39" s="19" t="str">
        <f>_xlfn.XLOOKUP(__xlnm._FilterDatabase_1511[[#This Row],[SAPSA Number]],'DS Point summary'!A:A,'DS Point summary'!E:E)</f>
        <v>Lady</v>
      </c>
      <c r="G39" s="21">
        <f ca="1">_xlfn.XLOOKUP(__xlnm._FilterDatabase_1511[[#This Row],[SAPSA Number]],'DS Point summary'!A:A,'DS Point summary'!F:F)</f>
        <v>57</v>
      </c>
      <c r="H39" s="21" t="s">
        <v>679</v>
      </c>
      <c r="I39" s="23">
        <f t="shared" si="4"/>
        <v>0</v>
      </c>
      <c r="J39" s="24">
        <f t="shared" si="5"/>
        <v>0</v>
      </c>
      <c r="K39" s="25">
        <v>0</v>
      </c>
      <c r="L39" s="26">
        <v>0</v>
      </c>
      <c r="M39" s="25">
        <v>0</v>
      </c>
      <c r="N39" s="26">
        <v>0</v>
      </c>
      <c r="O39" s="25">
        <v>0</v>
      </c>
      <c r="P39" s="26">
        <v>0</v>
      </c>
      <c r="Q39" s="25">
        <v>0</v>
      </c>
      <c r="R39" s="26">
        <v>0</v>
      </c>
      <c r="S39" s="25">
        <v>0</v>
      </c>
      <c r="T39" s="26">
        <v>0</v>
      </c>
      <c r="U39" s="25">
        <v>0</v>
      </c>
      <c r="V39" s="26">
        <v>0</v>
      </c>
    </row>
    <row r="40" spans="1:22" ht="14.45" customHeight="1" x14ac:dyDescent="0.25">
      <c r="A40" s="19">
        <f t="shared" si="3"/>
        <v>9</v>
      </c>
      <c r="B40" s="28">
        <v>3172</v>
      </c>
      <c r="C40" s="129" t="str">
        <f>_xlfn.XLOOKUP(__xlnm._FilterDatabase_1511[[#This Row],[SAPSA Number]],'DS Point summary'!A:A,'DS Point summary'!B:B)</f>
        <v>Mervyn-John</v>
      </c>
      <c r="D40" s="129" t="str">
        <f>_xlfn.XLOOKUP(__xlnm._FilterDatabase_1511[[#This Row],[SAPSA Number]],'DS Point summary'!A:A,'DS Point summary'!C:C)</f>
        <v>Evans</v>
      </c>
      <c r="E40" s="130" t="str">
        <f>_xlfn.XLOOKUP(__xlnm._FilterDatabase_1511[[#This Row],[SAPSA Number]],'DS Point summary'!A:A,'DS Point summary'!D:D)</f>
        <v>MJ</v>
      </c>
      <c r="F40" s="19" t="str">
        <f ca="1">_xlfn.XLOOKUP(__xlnm._FilterDatabase_1511[[#This Row],[SAPSA Number]],'DS Point summary'!A:A,'DS Point summary'!E:E)</f>
        <v>SS</v>
      </c>
      <c r="G40" s="21">
        <f ca="1">_xlfn.XLOOKUP(__xlnm._FilterDatabase_1511[[#This Row],[SAPSA Number]],'DS Point summary'!A:A,'DS Point summary'!F:F)</f>
        <v>63</v>
      </c>
      <c r="H40" s="21" t="s">
        <v>679</v>
      </c>
      <c r="I40" s="23">
        <f t="shared" si="4"/>
        <v>0</v>
      </c>
      <c r="J40" s="24">
        <f t="shared" si="5"/>
        <v>0</v>
      </c>
      <c r="K40" s="25">
        <v>0</v>
      </c>
      <c r="L40" s="26">
        <v>0</v>
      </c>
      <c r="M40" s="25">
        <v>0</v>
      </c>
      <c r="N40" s="26">
        <v>0</v>
      </c>
      <c r="O40" s="25">
        <v>0</v>
      </c>
      <c r="P40" s="26">
        <v>0</v>
      </c>
      <c r="Q40" s="25">
        <v>0</v>
      </c>
      <c r="R40" s="26">
        <v>0</v>
      </c>
      <c r="S40" s="25">
        <v>0</v>
      </c>
      <c r="T40" s="26">
        <v>0</v>
      </c>
      <c r="U40" s="25">
        <v>0</v>
      </c>
      <c r="V40" s="26">
        <v>0</v>
      </c>
    </row>
    <row r="41" spans="1:22" ht="14.45" customHeight="1" x14ac:dyDescent="0.25">
      <c r="A41" s="19">
        <f t="shared" si="3"/>
        <v>9</v>
      </c>
      <c r="B41" s="28">
        <v>3173</v>
      </c>
      <c r="C41" s="129" t="str">
        <f>_xlfn.XLOOKUP(__xlnm._FilterDatabase_1511[[#This Row],[SAPSA Number]],'DS Point summary'!A:A,'DS Point summary'!B:B)</f>
        <v>Garrett-John</v>
      </c>
      <c r="D41" s="129" t="str">
        <f>_xlfn.XLOOKUP(__xlnm._FilterDatabase_1511[[#This Row],[SAPSA Number]],'DS Point summary'!A:A,'DS Point summary'!C:C)</f>
        <v>Evans</v>
      </c>
      <c r="E41" s="130" t="str">
        <f>_xlfn.XLOOKUP(__xlnm._FilterDatabase_1511[[#This Row],[SAPSA Number]],'DS Point summary'!A:A,'DS Point summary'!D:D)</f>
        <v>G-J</v>
      </c>
      <c r="F41" s="19" t="str">
        <f ca="1">_xlfn.XLOOKUP(__xlnm._FilterDatabase_1511[[#This Row],[SAPSA Number]],'DS Point summary'!A:A,'DS Point summary'!E:E)</f>
        <v xml:space="preserve"> </v>
      </c>
      <c r="G41" s="21">
        <f ca="1">_xlfn.XLOOKUP(__xlnm._FilterDatabase_1511[[#This Row],[SAPSA Number]],'DS Point summary'!A:A,'DS Point summary'!F:F)</f>
        <v>29</v>
      </c>
      <c r="H41" s="21" t="s">
        <v>679</v>
      </c>
      <c r="I41" s="23">
        <f t="shared" si="4"/>
        <v>0</v>
      </c>
      <c r="J41" s="24">
        <f t="shared" si="5"/>
        <v>0</v>
      </c>
      <c r="K41" s="25">
        <v>0</v>
      </c>
      <c r="L41" s="26">
        <v>0</v>
      </c>
      <c r="M41" s="25">
        <v>0</v>
      </c>
      <c r="N41" s="26">
        <v>0</v>
      </c>
      <c r="O41" s="25">
        <v>0</v>
      </c>
      <c r="P41" s="26">
        <v>0</v>
      </c>
      <c r="Q41" s="25">
        <v>0</v>
      </c>
      <c r="R41" s="26">
        <v>0</v>
      </c>
      <c r="S41" s="25">
        <v>0</v>
      </c>
      <c r="T41" s="26">
        <v>0</v>
      </c>
      <c r="U41" s="25">
        <v>0</v>
      </c>
      <c r="V41" s="26">
        <v>0</v>
      </c>
    </row>
    <row r="42" spans="1:22" ht="14.45" customHeight="1" x14ac:dyDescent="0.25">
      <c r="A42" s="19">
        <f t="shared" si="3"/>
        <v>9</v>
      </c>
      <c r="B42" s="46">
        <v>141</v>
      </c>
      <c r="C42" s="129" t="str">
        <f>_xlfn.XLOOKUP(__xlnm._FilterDatabase_1511[[#This Row],[SAPSA Number]],'DS Point summary'!A:A,'DS Point summary'!B:B)</f>
        <v>Francois Waldeck</v>
      </c>
      <c r="D42" s="129" t="str">
        <f>_xlfn.XLOOKUP(__xlnm._FilterDatabase_1511[[#This Row],[SAPSA Number]],'DS Point summary'!A:A,'DS Point summary'!C:C)</f>
        <v>Fouche</v>
      </c>
      <c r="E42" s="130" t="str">
        <f>_xlfn.XLOOKUP(__xlnm._FilterDatabase_1511[[#This Row],[SAPSA Number]],'DS Point summary'!A:A,'DS Point summary'!D:D)</f>
        <v>FW</v>
      </c>
      <c r="F42" s="19" t="str">
        <f ca="1">_xlfn.XLOOKUP(__xlnm._FilterDatabase_1511[[#This Row],[SAPSA Number]],'DS Point summary'!A:A,'DS Point summary'!E:E)</f>
        <v>S</v>
      </c>
      <c r="G42" s="21">
        <f ca="1">_xlfn.XLOOKUP(__xlnm._FilterDatabase_1511[[#This Row],[SAPSA Number]],'DS Point summary'!A:A,'DS Point summary'!F:F)</f>
        <v>52</v>
      </c>
      <c r="H42" s="21" t="s">
        <v>679</v>
      </c>
      <c r="I42" s="23">
        <f t="shared" si="4"/>
        <v>0</v>
      </c>
      <c r="J42" s="24">
        <f t="shared" si="5"/>
        <v>0</v>
      </c>
      <c r="K42" s="25">
        <v>0</v>
      </c>
      <c r="L42" s="26">
        <v>0</v>
      </c>
      <c r="M42" s="25">
        <v>0</v>
      </c>
      <c r="N42" s="26">
        <v>0</v>
      </c>
      <c r="O42" s="25">
        <v>0</v>
      </c>
      <c r="P42" s="26">
        <v>0</v>
      </c>
      <c r="Q42" s="25">
        <v>0</v>
      </c>
      <c r="R42" s="26">
        <v>0</v>
      </c>
      <c r="S42" s="25">
        <v>0</v>
      </c>
      <c r="T42" s="26">
        <v>0</v>
      </c>
      <c r="U42" s="25">
        <v>0</v>
      </c>
      <c r="V42" s="26">
        <v>0</v>
      </c>
    </row>
    <row r="43" spans="1:22" ht="14.45" customHeight="1" x14ac:dyDescent="0.25">
      <c r="A43" s="19">
        <f t="shared" si="3"/>
        <v>9</v>
      </c>
      <c r="B43" s="27">
        <v>1142</v>
      </c>
      <c r="C43" s="129" t="str">
        <f>_xlfn.XLOOKUP(__xlnm._FilterDatabase_1511[[#This Row],[SAPSA Number]],'DS Point summary'!A:A,'DS Point summary'!B:B)</f>
        <v>Craig John</v>
      </c>
      <c r="D43" s="129" t="str">
        <f>_xlfn.XLOOKUP(__xlnm._FilterDatabase_1511[[#This Row],[SAPSA Number]],'DS Point summary'!A:A,'DS Point summary'!C:C)</f>
        <v>Franck</v>
      </c>
      <c r="E43" s="130" t="str">
        <f>_xlfn.XLOOKUP(__xlnm._FilterDatabase_1511[[#This Row],[SAPSA Number]],'DS Point summary'!A:A,'DS Point summary'!D:D)</f>
        <v>CJ</v>
      </c>
      <c r="F43" s="19" t="str">
        <f ca="1">_xlfn.XLOOKUP(__xlnm._FilterDatabase_1511[[#This Row],[SAPSA Number]],'DS Point summary'!A:A,'DS Point summary'!E:E)</f>
        <v xml:space="preserve"> </v>
      </c>
      <c r="G43" s="21">
        <f ca="1">_xlfn.XLOOKUP(__xlnm._FilterDatabase_1511[[#This Row],[SAPSA Number]],'DS Point summary'!A:A,'DS Point summary'!F:F)</f>
        <v>49</v>
      </c>
      <c r="H43" s="21" t="s">
        <v>679</v>
      </c>
      <c r="I43" s="23">
        <f t="shared" si="4"/>
        <v>0</v>
      </c>
      <c r="J43" s="24">
        <f t="shared" si="5"/>
        <v>0</v>
      </c>
      <c r="K43" s="25">
        <v>0</v>
      </c>
      <c r="L43" s="26">
        <v>0</v>
      </c>
      <c r="M43" s="25">
        <v>0</v>
      </c>
      <c r="N43" s="26">
        <v>0</v>
      </c>
      <c r="O43" s="25">
        <v>0</v>
      </c>
      <c r="P43" s="26">
        <v>0</v>
      </c>
      <c r="Q43" s="25">
        <v>0</v>
      </c>
      <c r="R43" s="26">
        <v>0</v>
      </c>
      <c r="S43" s="25">
        <v>0</v>
      </c>
      <c r="T43" s="26">
        <v>0</v>
      </c>
      <c r="U43" s="25">
        <v>0</v>
      </c>
      <c r="V43" s="26">
        <v>0</v>
      </c>
    </row>
    <row r="44" spans="1:22" ht="14.45" customHeight="1" x14ac:dyDescent="0.25">
      <c r="A44" s="19">
        <f t="shared" si="3"/>
        <v>9</v>
      </c>
      <c r="B44" s="27">
        <v>5972</v>
      </c>
      <c r="C44" s="129" t="str">
        <f>_xlfn.XLOOKUP(__xlnm._FilterDatabase_1511[[#This Row],[SAPSA Number]],'DS Point summary'!A:A,'DS Point summary'!B:B)</f>
        <v>Johannes Petrus</v>
      </c>
      <c r="D44" s="129" t="str">
        <f>_xlfn.XLOOKUP(__xlnm._FilterDatabase_1511[[#This Row],[SAPSA Number]],'DS Point summary'!A:A,'DS Point summary'!C:C)</f>
        <v>Geldenhuys</v>
      </c>
      <c r="E44" s="130" t="str">
        <f>_xlfn.XLOOKUP(__xlnm._FilterDatabase_1511[[#This Row],[SAPSA Number]],'DS Point summary'!A:A,'DS Point summary'!D:D)</f>
        <v>JP</v>
      </c>
      <c r="F44" s="19" t="str">
        <f ca="1">_xlfn.XLOOKUP(__xlnm._FilterDatabase_1511[[#This Row],[SAPSA Number]],'DS Point summary'!A:A,'DS Point summary'!E:E)</f>
        <v xml:space="preserve"> </v>
      </c>
      <c r="G44" s="21">
        <f ca="1">_xlfn.XLOOKUP(__xlnm._FilterDatabase_1511[[#This Row],[SAPSA Number]],'DS Point summary'!A:A,'DS Point summary'!F:F)</f>
        <v>45</v>
      </c>
      <c r="H44" s="21" t="s">
        <v>679</v>
      </c>
      <c r="I44" s="23">
        <f t="shared" si="4"/>
        <v>0</v>
      </c>
      <c r="J44" s="24">
        <f t="shared" si="5"/>
        <v>0</v>
      </c>
      <c r="K44" s="25">
        <v>0</v>
      </c>
      <c r="L44" s="26">
        <v>0</v>
      </c>
      <c r="M44" s="25">
        <v>0</v>
      </c>
      <c r="N44" s="26">
        <v>0</v>
      </c>
      <c r="O44" s="25">
        <v>0</v>
      </c>
      <c r="P44" s="26">
        <v>0</v>
      </c>
      <c r="Q44" s="25">
        <v>0</v>
      </c>
      <c r="R44" s="26">
        <v>0</v>
      </c>
      <c r="S44" s="25">
        <v>0</v>
      </c>
      <c r="T44" s="26">
        <v>0</v>
      </c>
      <c r="U44" s="25">
        <v>0</v>
      </c>
      <c r="V44" s="26">
        <v>0</v>
      </c>
    </row>
    <row r="45" spans="1:22" ht="14.25" customHeight="1" x14ac:dyDescent="0.25">
      <c r="A45" s="19">
        <f t="shared" si="3"/>
        <v>9</v>
      </c>
      <c r="B45" s="27">
        <v>5871</v>
      </c>
      <c r="C45" s="129" t="str">
        <f>_xlfn.XLOOKUP(__xlnm._FilterDatabase_1511[[#This Row],[SAPSA Number]],'DS Point summary'!A:A,'DS Point summary'!B:B)</f>
        <v>Christopher Brent</v>
      </c>
      <c r="D45" s="129" t="str">
        <f>_xlfn.XLOOKUP(__xlnm._FilterDatabase_1511[[#This Row],[SAPSA Number]],'DS Point summary'!A:A,'DS Point summary'!C:C)</f>
        <v>Gradwell</v>
      </c>
      <c r="E45" s="130" t="str">
        <f>_xlfn.XLOOKUP(__xlnm._FilterDatabase_1511[[#This Row],[SAPSA Number]],'DS Point summary'!A:A,'DS Point summary'!D:D)</f>
        <v>CB</v>
      </c>
      <c r="F45" s="19" t="str">
        <f ca="1">_xlfn.XLOOKUP(__xlnm._FilterDatabase_1511[[#This Row],[SAPSA Number]],'DS Point summary'!A:A,'DS Point summary'!E:E)</f>
        <v>SS</v>
      </c>
      <c r="G45" s="21">
        <f ca="1">_xlfn.XLOOKUP(__xlnm._FilterDatabase_1511[[#This Row],[SAPSA Number]],'DS Point summary'!A:A,'DS Point summary'!F:F)</f>
        <v>66</v>
      </c>
      <c r="H45" s="21" t="s">
        <v>679</v>
      </c>
      <c r="I45" s="23">
        <f t="shared" si="4"/>
        <v>0</v>
      </c>
      <c r="J45" s="24">
        <f t="shared" si="5"/>
        <v>0</v>
      </c>
      <c r="K45" s="25">
        <v>0</v>
      </c>
      <c r="L45" s="26">
        <v>0</v>
      </c>
      <c r="M45" s="25">
        <v>0</v>
      </c>
      <c r="N45" s="26">
        <v>0</v>
      </c>
      <c r="O45" s="25">
        <v>0</v>
      </c>
      <c r="P45" s="26">
        <v>0</v>
      </c>
      <c r="Q45" s="25">
        <v>0</v>
      </c>
      <c r="R45" s="26">
        <v>0</v>
      </c>
      <c r="S45" s="25">
        <v>0</v>
      </c>
      <c r="T45" s="26">
        <v>0</v>
      </c>
      <c r="U45" s="25">
        <v>0</v>
      </c>
      <c r="V45" s="26">
        <v>0</v>
      </c>
    </row>
    <row r="46" spans="1:22" ht="14.45" customHeight="1" x14ac:dyDescent="0.25">
      <c r="A46" s="19">
        <f t="shared" si="3"/>
        <v>9</v>
      </c>
      <c r="B46" s="98">
        <v>1317</v>
      </c>
      <c r="C46" s="129" t="str">
        <f>_xlfn.XLOOKUP(__xlnm._FilterDatabase_1511[[#This Row],[SAPSA Number]],'DS Point summary'!A:A,'DS Point summary'!B:B)</f>
        <v>Eben</v>
      </c>
      <c r="D46" s="129" t="str">
        <f>_xlfn.XLOOKUP(__xlnm._FilterDatabase_1511[[#This Row],[SAPSA Number]],'DS Point summary'!A:A,'DS Point summary'!C:C)</f>
        <v>Grobbelaar</v>
      </c>
      <c r="E46" s="130" t="str">
        <f>_xlfn.XLOOKUP(__xlnm._FilterDatabase_1511[[#This Row],[SAPSA Number]],'DS Point summary'!A:A,'DS Point summary'!D:D)</f>
        <v>E</v>
      </c>
      <c r="F46" s="19" t="str">
        <f ca="1">_xlfn.XLOOKUP(__xlnm._FilterDatabase_1511[[#This Row],[SAPSA Number]],'DS Point summary'!A:A,'DS Point summary'!E:E)</f>
        <v xml:space="preserve"> </v>
      </c>
      <c r="G46" s="21">
        <f ca="1">_xlfn.XLOOKUP(__xlnm._FilterDatabase_1511[[#This Row],[SAPSA Number]],'DS Point summary'!A:A,'DS Point summary'!F:F)</f>
        <v>41</v>
      </c>
      <c r="H46" s="21" t="s">
        <v>679</v>
      </c>
      <c r="I46" s="23">
        <f t="shared" si="4"/>
        <v>0</v>
      </c>
      <c r="J46" s="24">
        <f t="shared" si="5"/>
        <v>0</v>
      </c>
      <c r="K46" s="25">
        <v>0</v>
      </c>
      <c r="L46" s="26">
        <v>0</v>
      </c>
      <c r="M46" s="25">
        <v>0</v>
      </c>
      <c r="N46" s="26">
        <v>0</v>
      </c>
      <c r="O46" s="25">
        <v>0</v>
      </c>
      <c r="P46" s="26">
        <v>0</v>
      </c>
      <c r="Q46" s="25">
        <v>0</v>
      </c>
      <c r="R46" s="26">
        <v>0</v>
      </c>
      <c r="S46" s="25">
        <v>0</v>
      </c>
      <c r="T46" s="26">
        <v>0</v>
      </c>
      <c r="U46" s="25">
        <v>0</v>
      </c>
      <c r="V46" s="26">
        <v>0</v>
      </c>
    </row>
    <row r="47" spans="1:22" ht="14.45" customHeight="1" x14ac:dyDescent="0.25">
      <c r="A47" s="19">
        <f t="shared" si="3"/>
        <v>9</v>
      </c>
      <c r="B47" s="27">
        <v>6308</v>
      </c>
      <c r="C47" s="129" t="str">
        <f>_xlfn.XLOOKUP(__xlnm._FilterDatabase_1511[[#This Row],[SAPSA Number]],'DS Point summary'!A:A,'DS Point summary'!B:B)</f>
        <v>James Matthew</v>
      </c>
      <c r="D47" s="129" t="str">
        <f>_xlfn.XLOOKUP(__xlnm._FilterDatabase_1511[[#This Row],[SAPSA Number]],'DS Point summary'!A:A,'DS Point summary'!C:C)</f>
        <v>Hagemann</v>
      </c>
      <c r="E47" s="130" t="str">
        <f>_xlfn.XLOOKUP(__xlnm._FilterDatabase_1511[[#This Row],[SAPSA Number]],'DS Point summary'!A:A,'DS Point summary'!D:D)</f>
        <v>JM</v>
      </c>
      <c r="F47" s="19" t="str">
        <f ca="1">_xlfn.XLOOKUP(__xlnm._FilterDatabase_1511[[#This Row],[SAPSA Number]],'DS Point summary'!A:A,'DS Point summary'!E:E)</f>
        <v>Jnr</v>
      </c>
      <c r="G47" s="21">
        <f ca="1">_xlfn.XLOOKUP(__xlnm._FilterDatabase_1511[[#This Row],[SAPSA Number]],'DS Point summary'!A:A,'DS Point summary'!F:F)</f>
        <v>17</v>
      </c>
      <c r="H47" s="21" t="s">
        <v>679</v>
      </c>
      <c r="I47" s="23">
        <f t="shared" si="4"/>
        <v>0</v>
      </c>
      <c r="J47" s="24">
        <f t="shared" si="5"/>
        <v>0</v>
      </c>
      <c r="K47" s="25">
        <v>0</v>
      </c>
      <c r="L47" s="26">
        <v>0</v>
      </c>
      <c r="M47" s="25">
        <v>0</v>
      </c>
      <c r="N47" s="26">
        <v>0</v>
      </c>
      <c r="O47" s="25">
        <v>0</v>
      </c>
      <c r="P47" s="26">
        <v>0</v>
      </c>
      <c r="Q47" s="25">
        <v>0</v>
      </c>
      <c r="R47" s="26">
        <v>0</v>
      </c>
      <c r="S47" s="25">
        <v>0</v>
      </c>
      <c r="T47" s="26">
        <v>0</v>
      </c>
      <c r="U47" s="25">
        <v>0</v>
      </c>
      <c r="V47" s="26">
        <v>0</v>
      </c>
    </row>
    <row r="48" spans="1:22" ht="14.45" customHeight="1" x14ac:dyDescent="0.25">
      <c r="A48" s="19">
        <f t="shared" si="3"/>
        <v>9</v>
      </c>
      <c r="B48" s="27">
        <v>1162</v>
      </c>
      <c r="C48" s="129" t="str">
        <f>_xlfn.XLOOKUP(__xlnm._FilterDatabase_1511[[#This Row],[SAPSA Number]],'DS Point summary'!A:A,'DS Point summary'!B:B)</f>
        <v>Marinus Anton</v>
      </c>
      <c r="D48" s="129" t="str">
        <f>_xlfn.XLOOKUP(__xlnm._FilterDatabase_1511[[#This Row],[SAPSA Number]],'DS Point summary'!A:A,'DS Point summary'!C:C)</f>
        <v>Hefer</v>
      </c>
      <c r="E48" s="130" t="str">
        <f>_xlfn.XLOOKUP(__xlnm._FilterDatabase_1511[[#This Row],[SAPSA Number]],'DS Point summary'!A:A,'DS Point summary'!D:D)</f>
        <v>MA</v>
      </c>
      <c r="F48" s="19" t="str">
        <f ca="1">_xlfn.XLOOKUP(__xlnm._FilterDatabase_1511[[#This Row],[SAPSA Number]],'DS Point summary'!A:A,'DS Point summary'!E:E)</f>
        <v>SS</v>
      </c>
      <c r="G48" s="21">
        <f ca="1">_xlfn.XLOOKUP(__xlnm._FilterDatabase_1511[[#This Row],[SAPSA Number]],'DS Point summary'!A:A,'DS Point summary'!F:F)</f>
        <v>63</v>
      </c>
      <c r="H48" s="21" t="s">
        <v>679</v>
      </c>
      <c r="I48" s="23">
        <f t="shared" si="4"/>
        <v>0</v>
      </c>
      <c r="J48" s="24">
        <f t="shared" si="5"/>
        <v>0</v>
      </c>
      <c r="K48" s="25">
        <v>0</v>
      </c>
      <c r="L48" s="26">
        <v>0</v>
      </c>
      <c r="M48" s="25">
        <v>0</v>
      </c>
      <c r="N48" s="26">
        <v>0</v>
      </c>
      <c r="O48" s="25">
        <v>0</v>
      </c>
      <c r="P48" s="26">
        <v>0</v>
      </c>
      <c r="Q48" s="25">
        <v>0</v>
      </c>
      <c r="R48" s="26">
        <v>0</v>
      </c>
      <c r="S48" s="25">
        <v>0</v>
      </c>
      <c r="T48" s="26">
        <v>0</v>
      </c>
      <c r="U48" s="25">
        <v>0</v>
      </c>
      <c r="V48" s="26">
        <v>0</v>
      </c>
    </row>
    <row r="49" spans="1:22" ht="14.45" customHeight="1" x14ac:dyDescent="0.25">
      <c r="A49" s="19">
        <f t="shared" si="3"/>
        <v>9</v>
      </c>
      <c r="B49" s="27">
        <v>645</v>
      </c>
      <c r="C49" s="129" t="str">
        <f>_xlfn.XLOOKUP(__xlnm._FilterDatabase_1511[[#This Row],[SAPSA Number]],'DS Point summary'!A:A,'DS Point summary'!B:B)</f>
        <v>Lukas Marthinus</v>
      </c>
      <c r="D49" s="129" t="str">
        <f>_xlfn.XLOOKUP(__xlnm._FilterDatabase_1511[[#This Row],[SAPSA Number]],'DS Point summary'!A:A,'DS Point summary'!C:C)</f>
        <v>Janse van Rensburg</v>
      </c>
      <c r="E49" s="130" t="str">
        <f>_xlfn.XLOOKUP(__xlnm._FilterDatabase_1511[[#This Row],[SAPSA Number]],'DS Point summary'!A:A,'DS Point summary'!D:D)</f>
        <v>LM</v>
      </c>
      <c r="F49" s="19" t="str">
        <f ca="1">_xlfn.XLOOKUP(__xlnm._FilterDatabase_1511[[#This Row],[SAPSA Number]],'DS Point summary'!A:A,'DS Point summary'!E:E)</f>
        <v xml:space="preserve"> </v>
      </c>
      <c r="G49" s="21">
        <f ca="1">_xlfn.XLOOKUP(__xlnm._FilterDatabase_1511[[#This Row],[SAPSA Number]],'DS Point summary'!A:A,'DS Point summary'!F:F)</f>
        <v>27</v>
      </c>
      <c r="H49" s="21" t="s">
        <v>679</v>
      </c>
      <c r="I49" s="23">
        <f t="shared" si="4"/>
        <v>0</v>
      </c>
      <c r="J49" s="24">
        <f t="shared" si="5"/>
        <v>0</v>
      </c>
      <c r="K49" s="25">
        <v>0</v>
      </c>
      <c r="L49" s="26">
        <v>0</v>
      </c>
      <c r="M49" s="25">
        <v>0</v>
      </c>
      <c r="N49" s="26">
        <v>0</v>
      </c>
      <c r="O49" s="25">
        <v>0</v>
      </c>
      <c r="P49" s="26">
        <v>0</v>
      </c>
      <c r="Q49" s="25">
        <v>0</v>
      </c>
      <c r="R49" s="26">
        <v>0</v>
      </c>
      <c r="S49" s="25">
        <v>0</v>
      </c>
      <c r="T49" s="26">
        <v>0</v>
      </c>
      <c r="U49" s="25">
        <v>0</v>
      </c>
      <c r="V49" s="26">
        <v>0</v>
      </c>
    </row>
    <row r="50" spans="1:22" ht="14.45" customHeight="1" x14ac:dyDescent="0.25">
      <c r="A50" s="19">
        <f t="shared" si="3"/>
        <v>9</v>
      </c>
      <c r="B50" s="20">
        <v>3339</v>
      </c>
      <c r="C50" s="129" t="str">
        <f>_xlfn.XLOOKUP(__xlnm._FilterDatabase_1511[[#This Row],[SAPSA Number]],'DS Point summary'!A:A,'DS Point summary'!B:B)</f>
        <v>Hendrik Johannes</v>
      </c>
      <c r="D50" s="129" t="str">
        <f>_xlfn.XLOOKUP(__xlnm._FilterDatabase_1511[[#This Row],[SAPSA Number]],'DS Point summary'!A:A,'DS Point summary'!C:C)</f>
        <v>Joubert</v>
      </c>
      <c r="E50" s="130" t="str">
        <f>_xlfn.XLOOKUP(__xlnm._FilterDatabase_1511[[#This Row],[SAPSA Number]],'DS Point summary'!A:A,'DS Point summary'!D:D)</f>
        <v>HJ</v>
      </c>
      <c r="F50" s="19" t="str">
        <f ca="1">_xlfn.XLOOKUP(__xlnm._FilterDatabase_1511[[#This Row],[SAPSA Number]],'DS Point summary'!A:A,'DS Point summary'!E:E)</f>
        <v xml:space="preserve"> </v>
      </c>
      <c r="G50" s="21">
        <f ca="1">_xlfn.XLOOKUP(__xlnm._FilterDatabase_1511[[#This Row],[SAPSA Number]],'DS Point summary'!A:A,'DS Point summary'!F:F)</f>
        <v>49</v>
      </c>
      <c r="H50" s="21" t="s">
        <v>679</v>
      </c>
      <c r="I50" s="23">
        <f t="shared" si="4"/>
        <v>0</v>
      </c>
      <c r="J50" s="24">
        <f t="shared" si="5"/>
        <v>0</v>
      </c>
      <c r="K50" s="25">
        <v>0</v>
      </c>
      <c r="L50" s="26">
        <v>0</v>
      </c>
      <c r="M50" s="25">
        <v>0</v>
      </c>
      <c r="N50" s="26">
        <v>0</v>
      </c>
      <c r="O50" s="25">
        <v>0</v>
      </c>
      <c r="P50" s="26">
        <v>0</v>
      </c>
      <c r="Q50" s="25">
        <v>0</v>
      </c>
      <c r="R50" s="26">
        <v>0</v>
      </c>
      <c r="S50" s="25">
        <v>0</v>
      </c>
      <c r="T50" s="26">
        <v>0</v>
      </c>
      <c r="U50" s="25">
        <v>0</v>
      </c>
      <c r="V50" s="26">
        <v>0</v>
      </c>
    </row>
    <row r="51" spans="1:22" ht="14.45" customHeight="1" x14ac:dyDescent="0.25">
      <c r="A51" s="19">
        <f>RANK(J51,J$2:J$141,0)</f>
        <v>9</v>
      </c>
      <c r="B51" s="27">
        <v>1684</v>
      </c>
      <c r="C51" s="129" t="str">
        <f>_xlfn.XLOOKUP(__xlnm._FilterDatabase_1511[[#This Row],[SAPSA Number]],'DS Point summary'!A:A,'DS Point summary'!B:B)</f>
        <v>Ockert Tobias</v>
      </c>
      <c r="D51" s="129" t="str">
        <f>_xlfn.XLOOKUP(__xlnm._FilterDatabase_1511[[#This Row],[SAPSA Number]],'DS Point summary'!A:A,'DS Point summary'!C:C)</f>
        <v>Kanis</v>
      </c>
      <c r="E51" s="130" t="str">
        <f>_xlfn.XLOOKUP(__xlnm._FilterDatabase_1511[[#This Row],[SAPSA Number]],'DS Point summary'!A:A,'DS Point summary'!D:D)</f>
        <v>OT</v>
      </c>
      <c r="F51" s="19" t="str">
        <f ca="1">_xlfn.XLOOKUP(__xlnm._FilterDatabase_1511[[#This Row],[SAPSA Number]],'DS Point summary'!A:A,'DS Point summary'!E:E)</f>
        <v>S</v>
      </c>
      <c r="G51" s="21">
        <f ca="1">_xlfn.XLOOKUP(__xlnm._FilterDatabase_1511[[#This Row],[SAPSA Number]],'DS Point summary'!A:A,'DS Point summary'!F:F)</f>
        <v>58</v>
      </c>
      <c r="H51" s="21" t="s">
        <v>679</v>
      </c>
      <c r="I51" s="23">
        <f t="shared" si="4"/>
        <v>0</v>
      </c>
      <c r="J51" s="24">
        <f t="shared" si="5"/>
        <v>0</v>
      </c>
      <c r="K51" s="25">
        <v>0</v>
      </c>
      <c r="L51" s="26">
        <v>0</v>
      </c>
      <c r="M51" s="25">
        <v>0</v>
      </c>
      <c r="N51" s="26">
        <v>0</v>
      </c>
      <c r="O51" s="25">
        <v>0</v>
      </c>
      <c r="P51" s="26">
        <v>0</v>
      </c>
      <c r="Q51" s="25">
        <v>0</v>
      </c>
      <c r="R51" s="26">
        <v>0</v>
      </c>
      <c r="S51" s="25">
        <v>0</v>
      </c>
      <c r="T51" s="26">
        <v>0</v>
      </c>
      <c r="U51" s="25">
        <v>0</v>
      </c>
      <c r="V51" s="26">
        <v>0</v>
      </c>
    </row>
    <row r="52" spans="1:22" ht="14.45" customHeight="1" x14ac:dyDescent="0.25">
      <c r="A52" s="19">
        <f t="shared" ref="A52:A83" si="6">RANK(J52,J$2:J$137,0)</f>
        <v>9</v>
      </c>
      <c r="B52" s="27">
        <v>1923</v>
      </c>
      <c r="C52" s="129" t="str">
        <f>_xlfn.XLOOKUP(__xlnm._FilterDatabase_1511[[#This Row],[SAPSA Number]],'DS Point summary'!A:A,'DS Point summary'!B:B)</f>
        <v>Johannes Stefanus</v>
      </c>
      <c r="D52" s="129" t="str">
        <f>_xlfn.XLOOKUP(__xlnm._FilterDatabase_1511[[#This Row],[SAPSA Number]],'DS Point summary'!A:A,'DS Point summary'!C:C)</f>
        <v>Kemp</v>
      </c>
      <c r="E52" s="130" t="str">
        <f>_xlfn.XLOOKUP(__xlnm._FilterDatabase_1511[[#This Row],[SAPSA Number]],'DS Point summary'!A:A,'DS Point summary'!D:D)</f>
        <v>JS</v>
      </c>
      <c r="F52" s="19" t="str">
        <f ca="1">_xlfn.XLOOKUP(__xlnm._FilterDatabase_1511[[#This Row],[SAPSA Number]],'DS Point summary'!A:A,'DS Point summary'!E:E)</f>
        <v>SS</v>
      </c>
      <c r="G52" s="21">
        <f ca="1">_xlfn.XLOOKUP(__xlnm._FilterDatabase_1511[[#This Row],[SAPSA Number]],'DS Point summary'!A:A,'DS Point summary'!F:F)</f>
        <v>65</v>
      </c>
      <c r="H52" s="21" t="s">
        <v>679</v>
      </c>
      <c r="I52" s="23">
        <f t="shared" si="4"/>
        <v>0</v>
      </c>
      <c r="J52" s="24">
        <f t="shared" si="5"/>
        <v>0</v>
      </c>
      <c r="K52" s="25">
        <v>0</v>
      </c>
      <c r="L52" s="26">
        <v>0</v>
      </c>
      <c r="M52" s="25">
        <v>0</v>
      </c>
      <c r="N52" s="26">
        <v>0</v>
      </c>
      <c r="O52" s="25">
        <v>0</v>
      </c>
      <c r="P52" s="26">
        <v>0</v>
      </c>
      <c r="Q52" s="25">
        <v>0</v>
      </c>
      <c r="R52" s="26">
        <v>0</v>
      </c>
      <c r="S52" s="25">
        <v>0</v>
      </c>
      <c r="T52" s="26">
        <v>0</v>
      </c>
      <c r="U52" s="25">
        <v>0</v>
      </c>
      <c r="V52" s="26">
        <v>0</v>
      </c>
    </row>
    <row r="53" spans="1:22" ht="14.45" customHeight="1" x14ac:dyDescent="0.25">
      <c r="A53" s="19">
        <f t="shared" si="6"/>
        <v>9</v>
      </c>
      <c r="B53" s="27">
        <v>4094</v>
      </c>
      <c r="C53" s="129" t="str">
        <f>_xlfn.XLOOKUP(__xlnm._FilterDatabase_1511[[#This Row],[SAPSA Number]],'DS Point summary'!A:A,'DS Point summary'!B:B)</f>
        <v>Johan</v>
      </c>
      <c r="D53" s="129" t="str">
        <f>_xlfn.XLOOKUP(__xlnm._FilterDatabase_1511[[#This Row],[SAPSA Number]],'DS Point summary'!A:A,'DS Point summary'!C:C)</f>
        <v>Kemp</v>
      </c>
      <c r="E53" s="130" t="str">
        <f>_xlfn.XLOOKUP(__xlnm._FilterDatabase_1511[[#This Row],[SAPSA Number]],'DS Point summary'!A:A,'DS Point summary'!D:D)</f>
        <v>J</v>
      </c>
      <c r="F53" s="19" t="str">
        <f ca="1">_xlfn.XLOOKUP(__xlnm._FilterDatabase_1511[[#This Row],[SAPSA Number]],'DS Point summary'!A:A,'DS Point summary'!E:E)</f>
        <v xml:space="preserve"> </v>
      </c>
      <c r="G53" s="21">
        <f ca="1">_xlfn.XLOOKUP(__xlnm._FilterDatabase_1511[[#This Row],[SAPSA Number]],'DS Point summary'!A:A,'DS Point summary'!F:F)</f>
        <v>40</v>
      </c>
      <c r="H53" s="21" t="s">
        <v>679</v>
      </c>
      <c r="I53" s="23">
        <f t="shared" si="4"/>
        <v>0</v>
      </c>
      <c r="J53" s="24">
        <f t="shared" si="5"/>
        <v>0</v>
      </c>
      <c r="K53" s="25">
        <v>0</v>
      </c>
      <c r="L53" s="26">
        <v>0</v>
      </c>
      <c r="M53" s="25">
        <v>0</v>
      </c>
      <c r="N53" s="26">
        <v>0</v>
      </c>
      <c r="O53" s="25">
        <v>0</v>
      </c>
      <c r="P53" s="26">
        <v>0</v>
      </c>
      <c r="Q53" s="25">
        <v>0</v>
      </c>
      <c r="R53" s="26">
        <v>0</v>
      </c>
      <c r="S53" s="25">
        <v>0</v>
      </c>
      <c r="T53" s="26">
        <v>0</v>
      </c>
      <c r="U53" s="25">
        <v>0</v>
      </c>
      <c r="V53" s="26">
        <v>0</v>
      </c>
    </row>
    <row r="54" spans="1:22" ht="14.45" customHeight="1" x14ac:dyDescent="0.25">
      <c r="A54" s="19">
        <f t="shared" si="6"/>
        <v>9</v>
      </c>
      <c r="B54" s="27">
        <v>6434</v>
      </c>
      <c r="C54" s="129" t="str">
        <f>_xlfn.XLOOKUP(__xlnm._FilterDatabase_1511[[#This Row],[SAPSA Number]],'DS Point summary'!A:A,'DS Point summary'!B:B)</f>
        <v>Francois Robert</v>
      </c>
      <c r="D54" s="129" t="str">
        <f>_xlfn.XLOOKUP(__xlnm._FilterDatabase_1511[[#This Row],[SAPSA Number]],'DS Point summary'!A:A,'DS Point summary'!C:C)</f>
        <v>Koekemoer</v>
      </c>
      <c r="E54" s="130" t="str">
        <f>_xlfn.XLOOKUP(__xlnm._FilterDatabase_1511[[#This Row],[SAPSA Number]],'DS Point summary'!A:A,'DS Point summary'!D:D)</f>
        <v>FR</v>
      </c>
      <c r="F54" s="19" t="str">
        <f ca="1">_xlfn.XLOOKUP(__xlnm._FilterDatabase_1511[[#This Row],[SAPSA Number]],'DS Point summary'!A:A,'DS Point summary'!E:E)</f>
        <v xml:space="preserve"> </v>
      </c>
      <c r="G54" s="21">
        <f ca="1">_xlfn.XLOOKUP(__xlnm._FilterDatabase_1511[[#This Row],[SAPSA Number]],'DS Point summary'!A:A,'DS Point summary'!F:F)</f>
        <v>41</v>
      </c>
      <c r="H54" s="21" t="s">
        <v>679</v>
      </c>
      <c r="I54" s="23">
        <f t="shared" si="4"/>
        <v>0</v>
      </c>
      <c r="J54" s="24">
        <f t="shared" si="5"/>
        <v>0</v>
      </c>
      <c r="K54" s="25">
        <v>0</v>
      </c>
      <c r="L54" s="26">
        <v>0</v>
      </c>
      <c r="M54" s="25">
        <v>0</v>
      </c>
      <c r="N54" s="26">
        <v>0</v>
      </c>
      <c r="O54" s="25">
        <v>0</v>
      </c>
      <c r="P54" s="26">
        <v>0</v>
      </c>
      <c r="Q54" s="25">
        <v>0</v>
      </c>
      <c r="R54" s="26">
        <v>0</v>
      </c>
      <c r="S54" s="25">
        <v>0</v>
      </c>
      <c r="T54" s="26">
        <v>0</v>
      </c>
      <c r="U54" s="25">
        <v>0</v>
      </c>
      <c r="V54" s="26">
        <v>0</v>
      </c>
    </row>
    <row r="55" spans="1:22" ht="14.45" customHeight="1" x14ac:dyDescent="0.25">
      <c r="A55" s="19">
        <f t="shared" si="6"/>
        <v>9</v>
      </c>
      <c r="B55" s="27">
        <v>191</v>
      </c>
      <c r="C55" s="129" t="str">
        <f>_xlfn.XLOOKUP(__xlnm._FilterDatabase_1511[[#This Row],[SAPSA Number]],'DS Point summary'!A:A,'DS Point summary'!B:B)</f>
        <v>Joseph John</v>
      </c>
      <c r="D55" s="129" t="str">
        <f>_xlfn.XLOOKUP(__xlnm._FilterDatabase_1511[[#This Row],[SAPSA Number]],'DS Point summary'!A:A,'DS Point summary'!C:C)</f>
        <v>Kriel</v>
      </c>
      <c r="E55" s="130" t="str">
        <f>_xlfn.XLOOKUP(__xlnm._FilterDatabase_1511[[#This Row],[SAPSA Number]],'DS Point summary'!A:A,'DS Point summary'!D:D)</f>
        <v>JJ</v>
      </c>
      <c r="F55" s="19" t="str">
        <f ca="1">_xlfn.XLOOKUP(__xlnm._FilterDatabase_1511[[#This Row],[SAPSA Number]],'DS Point summary'!A:A,'DS Point summary'!E:E)</f>
        <v>S</v>
      </c>
      <c r="G55" s="21">
        <f ca="1">_xlfn.XLOOKUP(__xlnm._FilterDatabase_1511[[#This Row],[SAPSA Number]],'DS Point summary'!A:A,'DS Point summary'!F:F)</f>
        <v>59</v>
      </c>
      <c r="H55" s="21" t="s">
        <v>679</v>
      </c>
      <c r="I55" s="23">
        <f t="shared" si="4"/>
        <v>0</v>
      </c>
      <c r="J55" s="24">
        <f t="shared" si="5"/>
        <v>0</v>
      </c>
      <c r="K55" s="25">
        <v>0</v>
      </c>
      <c r="L55" s="26">
        <v>0</v>
      </c>
      <c r="M55" s="25">
        <v>0</v>
      </c>
      <c r="N55" s="26">
        <v>0</v>
      </c>
      <c r="O55" s="25">
        <v>0</v>
      </c>
      <c r="P55" s="26">
        <v>0</v>
      </c>
      <c r="Q55" s="25">
        <v>0</v>
      </c>
      <c r="R55" s="26">
        <v>0</v>
      </c>
      <c r="S55" s="25">
        <v>0</v>
      </c>
      <c r="T55" s="26">
        <v>0</v>
      </c>
      <c r="U55" s="25">
        <v>0</v>
      </c>
      <c r="V55" s="26">
        <v>0</v>
      </c>
    </row>
    <row r="56" spans="1:22" ht="14.45" customHeight="1" x14ac:dyDescent="0.25">
      <c r="A56" s="19">
        <f t="shared" si="6"/>
        <v>9</v>
      </c>
      <c r="B56" s="27">
        <v>199</v>
      </c>
      <c r="C56" s="129" t="str">
        <f>_xlfn.XLOOKUP(__xlnm._FilterDatabase_1511[[#This Row],[SAPSA Number]],'DS Point summary'!A:A,'DS Point summary'!B:B)</f>
        <v>Susanna Johanna</v>
      </c>
      <c r="D56" s="129" t="str">
        <f>_xlfn.XLOOKUP(__xlnm._FilterDatabase_1511[[#This Row],[SAPSA Number]],'DS Point summary'!A:A,'DS Point summary'!C:C)</f>
        <v>Kriel</v>
      </c>
      <c r="E56" s="130" t="str">
        <f>_xlfn.XLOOKUP(__xlnm._FilterDatabase_1511[[#This Row],[SAPSA Number]],'DS Point summary'!A:A,'DS Point summary'!D:D)</f>
        <v>SJ</v>
      </c>
      <c r="F56" s="19" t="str">
        <f>_xlfn.XLOOKUP(__xlnm._FilterDatabase_1511[[#This Row],[SAPSA Number]],'DS Point summary'!A:A,'DS Point summary'!E:E)</f>
        <v>Lady</v>
      </c>
      <c r="G56" s="21">
        <f ca="1">_xlfn.XLOOKUP(__xlnm._FilterDatabase_1511[[#This Row],[SAPSA Number]],'DS Point summary'!A:A,'DS Point summary'!F:F)</f>
        <v>58</v>
      </c>
      <c r="H56" s="21" t="s">
        <v>679</v>
      </c>
      <c r="I56" s="23">
        <f t="shared" si="4"/>
        <v>0</v>
      </c>
      <c r="J56" s="24">
        <f t="shared" si="5"/>
        <v>0</v>
      </c>
      <c r="K56" s="25">
        <v>0</v>
      </c>
      <c r="L56" s="26">
        <v>0</v>
      </c>
      <c r="M56" s="25">
        <v>0</v>
      </c>
      <c r="N56" s="26">
        <v>0</v>
      </c>
      <c r="O56" s="25">
        <v>0</v>
      </c>
      <c r="P56" s="26">
        <v>0</v>
      </c>
      <c r="Q56" s="25">
        <v>0</v>
      </c>
      <c r="R56" s="26">
        <v>0</v>
      </c>
      <c r="S56" s="25">
        <v>0</v>
      </c>
      <c r="T56" s="26">
        <v>0</v>
      </c>
      <c r="U56" s="25">
        <v>0</v>
      </c>
      <c r="V56" s="26">
        <v>0</v>
      </c>
    </row>
    <row r="57" spans="1:22" ht="14.45" customHeight="1" x14ac:dyDescent="0.25">
      <c r="A57" s="19">
        <f t="shared" si="6"/>
        <v>9</v>
      </c>
      <c r="B57" s="27">
        <v>404</v>
      </c>
      <c r="C57" s="129" t="str">
        <f>_xlfn.XLOOKUP(__xlnm._FilterDatabase_1511[[#This Row],[SAPSA Number]],'DS Point summary'!A:A,'DS Point summary'!B:B)</f>
        <v>Heinrich Gothfried</v>
      </c>
      <c r="D57" s="129" t="str">
        <f>_xlfn.XLOOKUP(__xlnm._FilterDatabase_1511[[#This Row],[SAPSA Number]],'DS Point summary'!A:A,'DS Point summary'!C:C)</f>
        <v>Kruger</v>
      </c>
      <c r="E57" s="130" t="str">
        <f>_xlfn.XLOOKUP(__xlnm._FilterDatabase_1511[[#This Row],[SAPSA Number]],'DS Point summary'!A:A,'DS Point summary'!D:D)</f>
        <v>HG</v>
      </c>
      <c r="F57" s="19" t="str">
        <f ca="1">_xlfn.XLOOKUP(__xlnm._FilterDatabase_1511[[#This Row],[SAPSA Number]],'DS Point summary'!A:A,'DS Point summary'!E:E)</f>
        <v>SS</v>
      </c>
      <c r="G57" s="21">
        <f ca="1">_xlfn.XLOOKUP(__xlnm._FilterDatabase_1511[[#This Row],[SAPSA Number]],'DS Point summary'!A:A,'DS Point summary'!F:F)</f>
        <v>66</v>
      </c>
      <c r="H57" s="21" t="s">
        <v>679</v>
      </c>
      <c r="I57" s="23">
        <f t="shared" si="4"/>
        <v>0</v>
      </c>
      <c r="J57" s="24">
        <f t="shared" si="5"/>
        <v>0</v>
      </c>
      <c r="K57" s="25">
        <v>0</v>
      </c>
      <c r="L57" s="26">
        <v>0</v>
      </c>
      <c r="M57" s="25">
        <v>0</v>
      </c>
      <c r="N57" s="26">
        <v>0</v>
      </c>
      <c r="O57" s="25">
        <v>0</v>
      </c>
      <c r="P57" s="26">
        <v>0</v>
      </c>
      <c r="Q57" s="25">
        <v>0</v>
      </c>
      <c r="R57" s="26">
        <v>0</v>
      </c>
      <c r="S57" s="25">
        <v>0</v>
      </c>
      <c r="T57" s="26">
        <v>0</v>
      </c>
      <c r="U57" s="25">
        <v>0</v>
      </c>
      <c r="V57" s="26">
        <v>0</v>
      </c>
    </row>
    <row r="58" spans="1:22" ht="14.45" customHeight="1" x14ac:dyDescent="0.25">
      <c r="A58" s="19">
        <f t="shared" si="6"/>
        <v>9</v>
      </c>
      <c r="B58" s="27">
        <v>4315</v>
      </c>
      <c r="C58" s="129" t="str">
        <f>_xlfn.XLOOKUP(__xlnm._FilterDatabase_1511[[#This Row],[SAPSA Number]],'DS Point summary'!A:A,'DS Point summary'!B:B)</f>
        <v>Jessica</v>
      </c>
      <c r="D58" s="129" t="str">
        <f>_xlfn.XLOOKUP(__xlnm._FilterDatabase_1511[[#This Row],[SAPSA Number]],'DS Point summary'!A:A,'DS Point summary'!C:C)</f>
        <v>Kruger</v>
      </c>
      <c r="E58" s="130" t="str">
        <f>_xlfn.XLOOKUP(__xlnm._FilterDatabase_1511[[#This Row],[SAPSA Number]],'DS Point summary'!A:A,'DS Point summary'!D:D)</f>
        <v>J</v>
      </c>
      <c r="F58" s="19" t="str">
        <f>_xlfn.XLOOKUP(__xlnm._FilterDatabase_1511[[#This Row],[SAPSA Number]],'DS Point summary'!A:A,'DS Point summary'!E:E)</f>
        <v>Lady</v>
      </c>
      <c r="G58" s="21">
        <f ca="1">_xlfn.XLOOKUP(__xlnm._FilterDatabase_1511[[#This Row],[SAPSA Number]],'DS Point summary'!A:A,'DS Point summary'!F:F)</f>
        <v>39</v>
      </c>
      <c r="H58" s="21" t="s">
        <v>679</v>
      </c>
      <c r="I58" s="23">
        <f t="shared" si="4"/>
        <v>0</v>
      </c>
      <c r="J58" s="24">
        <f t="shared" si="5"/>
        <v>0</v>
      </c>
      <c r="K58" s="25">
        <v>0</v>
      </c>
      <c r="L58" s="26">
        <v>0</v>
      </c>
      <c r="M58" s="25">
        <v>0</v>
      </c>
      <c r="N58" s="26">
        <v>0</v>
      </c>
      <c r="O58" s="25">
        <v>0</v>
      </c>
      <c r="P58" s="26">
        <v>0</v>
      </c>
      <c r="Q58" s="25">
        <v>0</v>
      </c>
      <c r="R58" s="26">
        <v>0</v>
      </c>
      <c r="S58" s="25">
        <v>0</v>
      </c>
      <c r="T58" s="26">
        <v>0</v>
      </c>
      <c r="U58" s="25">
        <v>0</v>
      </c>
      <c r="V58" s="26">
        <v>0</v>
      </c>
    </row>
    <row r="59" spans="1:22" ht="14.45" customHeight="1" x14ac:dyDescent="0.25">
      <c r="A59" s="19">
        <f t="shared" si="6"/>
        <v>9</v>
      </c>
      <c r="B59" s="27">
        <v>252</v>
      </c>
      <c r="C59" s="129" t="str">
        <f>_xlfn.XLOOKUP(__xlnm._FilterDatabase_1511[[#This Row],[SAPSA Number]],'DS Point summary'!A:A,'DS Point summary'!B:B)</f>
        <v>Deon</v>
      </c>
      <c r="D59" s="129" t="str">
        <f>_xlfn.XLOOKUP(__xlnm._FilterDatabase_1511[[#This Row],[SAPSA Number]],'DS Point summary'!A:A,'DS Point summary'!C:C)</f>
        <v>Labuschagne</v>
      </c>
      <c r="E59" s="130" t="str">
        <f>_xlfn.XLOOKUP(__xlnm._FilterDatabase_1511[[#This Row],[SAPSA Number]],'DS Point summary'!A:A,'DS Point summary'!D:D)</f>
        <v>D</v>
      </c>
      <c r="F59" s="19" t="str">
        <f ca="1">_xlfn.XLOOKUP(__xlnm._FilterDatabase_1511[[#This Row],[SAPSA Number]],'DS Point summary'!A:A,'DS Point summary'!E:E)</f>
        <v>SS</v>
      </c>
      <c r="G59" s="21">
        <f ca="1">_xlfn.XLOOKUP(__xlnm._FilterDatabase_1511[[#This Row],[SAPSA Number]],'DS Point summary'!A:A,'DS Point summary'!F:F)</f>
        <v>67</v>
      </c>
      <c r="H59" s="21" t="s">
        <v>679</v>
      </c>
      <c r="I59" s="23">
        <f t="shared" si="4"/>
        <v>0</v>
      </c>
      <c r="J59" s="24">
        <f t="shared" si="5"/>
        <v>0</v>
      </c>
      <c r="K59" s="25">
        <v>0</v>
      </c>
      <c r="L59" s="26">
        <v>0</v>
      </c>
      <c r="M59" s="25">
        <v>0</v>
      </c>
      <c r="N59" s="26">
        <v>0</v>
      </c>
      <c r="O59" s="25">
        <v>0</v>
      </c>
      <c r="P59" s="26">
        <v>0</v>
      </c>
      <c r="Q59" s="25">
        <v>0</v>
      </c>
      <c r="R59" s="26">
        <v>0</v>
      </c>
      <c r="S59" s="25">
        <v>0</v>
      </c>
      <c r="T59" s="26">
        <v>0</v>
      </c>
      <c r="U59" s="25">
        <v>0</v>
      </c>
      <c r="V59" s="26">
        <v>0</v>
      </c>
    </row>
    <row r="60" spans="1:22" ht="14.45" customHeight="1" x14ac:dyDescent="0.25">
      <c r="A60" s="19">
        <f t="shared" si="6"/>
        <v>9</v>
      </c>
      <c r="B60" s="28">
        <v>681</v>
      </c>
      <c r="C60" s="129" t="str">
        <f>_xlfn.XLOOKUP(__xlnm._FilterDatabase_1511[[#This Row],[SAPSA Number]],'DS Point summary'!A:A,'DS Point summary'!B:B)</f>
        <v>Henri Coenraad</v>
      </c>
      <c r="D60" s="129" t="str">
        <f>_xlfn.XLOOKUP(__xlnm._FilterDatabase_1511[[#This Row],[SAPSA Number]],'DS Point summary'!A:A,'DS Point summary'!C:C)</f>
        <v>Larkins</v>
      </c>
      <c r="E60" s="130" t="str">
        <f>_xlfn.XLOOKUP(__xlnm._FilterDatabase_1511[[#This Row],[SAPSA Number]],'DS Point summary'!A:A,'DS Point summary'!D:D)</f>
        <v>HC</v>
      </c>
      <c r="F60" s="19" t="str">
        <f ca="1">_xlfn.XLOOKUP(__xlnm._FilterDatabase_1511[[#This Row],[SAPSA Number]],'DS Point summary'!A:A,'DS Point summary'!E:E)</f>
        <v>SS</v>
      </c>
      <c r="G60" s="21">
        <f ca="1">_xlfn.XLOOKUP(__xlnm._FilterDatabase_1511[[#This Row],[SAPSA Number]],'DS Point summary'!A:A,'DS Point summary'!F:F)</f>
        <v>70</v>
      </c>
      <c r="H60" s="21" t="s">
        <v>679</v>
      </c>
      <c r="I60" s="23">
        <f t="shared" si="4"/>
        <v>0</v>
      </c>
      <c r="J60" s="24">
        <f t="shared" si="5"/>
        <v>0</v>
      </c>
      <c r="K60" s="25">
        <v>0</v>
      </c>
      <c r="L60" s="26">
        <v>0</v>
      </c>
      <c r="M60" s="25">
        <v>0</v>
      </c>
      <c r="N60" s="26">
        <v>0</v>
      </c>
      <c r="O60" s="25">
        <v>0</v>
      </c>
      <c r="P60" s="26">
        <v>0</v>
      </c>
      <c r="Q60" s="25">
        <v>0</v>
      </c>
      <c r="R60" s="26">
        <v>0</v>
      </c>
      <c r="S60" s="25">
        <v>0</v>
      </c>
      <c r="T60" s="26">
        <v>0</v>
      </c>
      <c r="U60" s="25">
        <v>0</v>
      </c>
      <c r="V60" s="26">
        <v>0</v>
      </c>
    </row>
    <row r="61" spans="1:22" ht="14.45" customHeight="1" x14ac:dyDescent="0.25">
      <c r="A61" s="19">
        <f t="shared" si="6"/>
        <v>9</v>
      </c>
      <c r="B61" s="43">
        <v>949</v>
      </c>
      <c r="C61" s="129" t="str">
        <f>_xlfn.XLOOKUP(__xlnm._FilterDatabase_1511[[#This Row],[SAPSA Number]],'DS Point summary'!A:A,'DS Point summary'!B:B)</f>
        <v>Peter</v>
      </c>
      <c r="D61" s="129" t="str">
        <f>_xlfn.XLOOKUP(__xlnm._FilterDatabase_1511[[#This Row],[SAPSA Number]],'DS Point summary'!A:A,'DS Point summary'!C:C)</f>
        <v>Lazarides</v>
      </c>
      <c r="E61" s="130" t="str">
        <f>_xlfn.XLOOKUP(__xlnm._FilterDatabase_1511[[#This Row],[SAPSA Number]],'DS Point summary'!A:A,'DS Point summary'!D:D)</f>
        <v>P</v>
      </c>
      <c r="F61" s="19" t="str">
        <f ca="1">_xlfn.XLOOKUP(__xlnm._FilterDatabase_1511[[#This Row],[SAPSA Number]],'DS Point summary'!A:A,'DS Point summary'!E:E)</f>
        <v>S</v>
      </c>
      <c r="G61" s="21">
        <f ca="1">_xlfn.XLOOKUP(__xlnm._FilterDatabase_1511[[#This Row],[SAPSA Number]],'DS Point summary'!A:A,'DS Point summary'!F:F)</f>
        <v>60</v>
      </c>
      <c r="H61" s="21" t="s">
        <v>679</v>
      </c>
      <c r="I61" s="23">
        <f t="shared" si="4"/>
        <v>0</v>
      </c>
      <c r="J61" s="24">
        <f t="shared" si="5"/>
        <v>0</v>
      </c>
      <c r="K61" s="25">
        <v>0</v>
      </c>
      <c r="L61" s="26">
        <v>0</v>
      </c>
      <c r="M61" s="25">
        <v>0</v>
      </c>
      <c r="N61" s="26">
        <v>0</v>
      </c>
      <c r="O61" s="25">
        <v>0</v>
      </c>
      <c r="P61" s="26">
        <v>0</v>
      </c>
      <c r="Q61" s="25">
        <v>0</v>
      </c>
      <c r="R61" s="26">
        <v>0</v>
      </c>
      <c r="S61" s="25">
        <v>0</v>
      </c>
      <c r="T61" s="26">
        <v>0</v>
      </c>
      <c r="U61" s="25">
        <v>0</v>
      </c>
      <c r="V61" s="26">
        <v>0</v>
      </c>
    </row>
    <row r="62" spans="1:22" ht="14.45" customHeight="1" x14ac:dyDescent="0.25">
      <c r="A62" s="19">
        <f t="shared" si="6"/>
        <v>9</v>
      </c>
      <c r="B62" s="29">
        <v>2651</v>
      </c>
      <c r="C62" s="129" t="str">
        <f>_xlfn.XLOOKUP(__xlnm._FilterDatabase_1511[[#This Row],[SAPSA Number]],'DS Point summary'!A:A,'DS Point summary'!B:B)</f>
        <v>Paul Herman</v>
      </c>
      <c r="D62" s="129" t="str">
        <f>_xlfn.XLOOKUP(__xlnm._FilterDatabase_1511[[#This Row],[SAPSA Number]],'DS Point summary'!A:A,'DS Point summary'!C:C)</f>
        <v>Leuschner</v>
      </c>
      <c r="E62" s="130" t="str">
        <f>_xlfn.XLOOKUP(__xlnm._FilterDatabase_1511[[#This Row],[SAPSA Number]],'DS Point summary'!A:A,'DS Point summary'!D:D)</f>
        <v>PH</v>
      </c>
      <c r="F62" s="19" t="str">
        <f ca="1">_xlfn.XLOOKUP(__xlnm._FilterDatabase_1511[[#This Row],[SAPSA Number]],'DS Point summary'!A:A,'DS Point summary'!E:E)</f>
        <v xml:space="preserve"> </v>
      </c>
      <c r="G62" s="21">
        <f ca="1">_xlfn.XLOOKUP(__xlnm._FilterDatabase_1511[[#This Row],[SAPSA Number]],'DS Point summary'!A:A,'DS Point summary'!F:F)</f>
        <v>49</v>
      </c>
      <c r="H62" s="21" t="s">
        <v>679</v>
      </c>
      <c r="I62" s="23">
        <f t="shared" si="4"/>
        <v>0</v>
      </c>
      <c r="J62" s="24">
        <f t="shared" si="5"/>
        <v>0</v>
      </c>
      <c r="K62" s="25">
        <v>0</v>
      </c>
      <c r="L62" s="26">
        <v>0</v>
      </c>
      <c r="M62" s="25">
        <v>0</v>
      </c>
      <c r="N62" s="26">
        <v>0</v>
      </c>
      <c r="O62" s="25">
        <v>0</v>
      </c>
      <c r="P62" s="26">
        <v>0</v>
      </c>
      <c r="Q62" s="25">
        <v>0</v>
      </c>
      <c r="R62" s="26">
        <v>0</v>
      </c>
      <c r="S62" s="25">
        <v>0</v>
      </c>
      <c r="T62" s="26">
        <v>0</v>
      </c>
      <c r="U62" s="25">
        <v>0</v>
      </c>
      <c r="V62" s="26">
        <v>0</v>
      </c>
    </row>
    <row r="63" spans="1:22" ht="14.45" customHeight="1" x14ac:dyDescent="0.25">
      <c r="A63" s="19">
        <f t="shared" si="6"/>
        <v>9</v>
      </c>
      <c r="B63" s="28">
        <v>3810</v>
      </c>
      <c r="C63" s="129" t="str">
        <f>_xlfn.XLOOKUP(__xlnm._FilterDatabase_1511[[#This Row],[SAPSA Number]],'DS Point summary'!A:A,'DS Point summary'!B:B)</f>
        <v>Roelof</v>
      </c>
      <c r="D63" s="129" t="str">
        <f>_xlfn.XLOOKUP(__xlnm._FilterDatabase_1511[[#This Row],[SAPSA Number]],'DS Point summary'!A:A,'DS Point summary'!C:C)</f>
        <v>Liebenberg</v>
      </c>
      <c r="E63" s="130" t="str">
        <f>_xlfn.XLOOKUP(__xlnm._FilterDatabase_1511[[#This Row],[SAPSA Number]],'DS Point summary'!A:A,'DS Point summary'!D:D)</f>
        <v>R</v>
      </c>
      <c r="F63" s="19" t="str">
        <f ca="1">_xlfn.XLOOKUP(__xlnm._FilterDatabase_1511[[#This Row],[SAPSA Number]],'DS Point summary'!A:A,'DS Point summary'!E:E)</f>
        <v>S</v>
      </c>
      <c r="G63" s="21">
        <f ca="1">_xlfn.XLOOKUP(__xlnm._FilterDatabase_1511[[#This Row],[SAPSA Number]],'DS Point summary'!A:A,'DS Point summary'!F:F)</f>
        <v>54</v>
      </c>
      <c r="H63" s="21" t="s">
        <v>679</v>
      </c>
      <c r="I63" s="23">
        <f t="shared" si="4"/>
        <v>0</v>
      </c>
      <c r="J63" s="24">
        <f t="shared" si="5"/>
        <v>0</v>
      </c>
      <c r="K63" s="25">
        <v>0</v>
      </c>
      <c r="L63" s="26">
        <v>0</v>
      </c>
      <c r="M63" s="25">
        <v>0</v>
      </c>
      <c r="N63" s="26">
        <v>0</v>
      </c>
      <c r="O63" s="25">
        <v>0</v>
      </c>
      <c r="P63" s="26">
        <v>0</v>
      </c>
      <c r="Q63" s="25">
        <v>0</v>
      </c>
      <c r="R63" s="26">
        <v>0</v>
      </c>
      <c r="S63" s="25">
        <v>0</v>
      </c>
      <c r="T63" s="26">
        <v>0</v>
      </c>
      <c r="U63" s="25">
        <v>0</v>
      </c>
      <c r="V63" s="26">
        <v>0</v>
      </c>
    </row>
    <row r="64" spans="1:22" ht="14.45" customHeight="1" x14ac:dyDescent="0.25">
      <c r="A64" s="19">
        <f t="shared" si="6"/>
        <v>9</v>
      </c>
      <c r="B64" s="43">
        <v>6395</v>
      </c>
      <c r="C64" s="129" t="str">
        <f>_xlfn.XLOOKUP(__xlnm._FilterDatabase_1511[[#This Row],[SAPSA Number]],'DS Point summary'!A:A,'DS Point summary'!B:B)</f>
        <v>Andre Jacque</v>
      </c>
      <c r="D64" s="129" t="str">
        <f>_xlfn.XLOOKUP(__xlnm._FilterDatabase_1511[[#This Row],[SAPSA Number]],'DS Point summary'!A:A,'DS Point summary'!C:C)</f>
        <v>Loubser</v>
      </c>
      <c r="E64" s="130" t="str">
        <f>_xlfn.XLOOKUP(__xlnm._FilterDatabase_1511[[#This Row],[SAPSA Number]],'DS Point summary'!A:A,'DS Point summary'!D:D)</f>
        <v>AJP</v>
      </c>
      <c r="F64" s="19" t="str">
        <f ca="1">_xlfn.XLOOKUP(__xlnm._FilterDatabase_1511[[#This Row],[SAPSA Number]],'DS Point summary'!A:A,'DS Point summary'!E:E)</f>
        <v>S</v>
      </c>
      <c r="G64" s="21">
        <f ca="1">_xlfn.XLOOKUP(__xlnm._FilterDatabase_1511[[#This Row],[SAPSA Number]],'DS Point summary'!A:A,'DS Point summary'!F:F)</f>
        <v>54</v>
      </c>
      <c r="H64" s="21" t="s">
        <v>679</v>
      </c>
      <c r="I64" s="23">
        <f t="shared" si="4"/>
        <v>0</v>
      </c>
      <c r="J64" s="24">
        <f t="shared" si="5"/>
        <v>0</v>
      </c>
      <c r="K64" s="25">
        <v>0</v>
      </c>
      <c r="L64" s="26">
        <v>0</v>
      </c>
      <c r="M64" s="25">
        <v>0</v>
      </c>
      <c r="N64" s="26">
        <v>0</v>
      </c>
      <c r="O64" s="25">
        <v>0</v>
      </c>
      <c r="P64" s="26">
        <v>0</v>
      </c>
      <c r="Q64" s="25">
        <v>0</v>
      </c>
      <c r="R64" s="26">
        <v>0</v>
      </c>
      <c r="S64" s="25">
        <v>0</v>
      </c>
      <c r="T64" s="26">
        <v>0</v>
      </c>
      <c r="U64" s="25">
        <v>0</v>
      </c>
      <c r="V64" s="26">
        <v>0</v>
      </c>
    </row>
    <row r="65" spans="1:22" ht="14.45" customHeight="1" x14ac:dyDescent="0.25">
      <c r="A65" s="19">
        <f t="shared" si="6"/>
        <v>9</v>
      </c>
      <c r="B65" s="28">
        <v>683</v>
      </c>
      <c r="C65" s="129" t="str">
        <f>_xlfn.XLOOKUP(__xlnm._FilterDatabase_1511[[#This Row],[SAPSA Number]],'DS Point summary'!A:A,'DS Point summary'!B:B)</f>
        <v>Ivor</v>
      </c>
      <c r="D65" s="129" t="str">
        <f>_xlfn.XLOOKUP(__xlnm._FilterDatabase_1511[[#This Row],[SAPSA Number]],'DS Point summary'!A:A,'DS Point summary'!C:C)</f>
        <v>Marais</v>
      </c>
      <c r="E65" s="130" t="str">
        <f>_xlfn.XLOOKUP(__xlnm._FilterDatabase_1511[[#This Row],[SAPSA Number]],'DS Point summary'!A:A,'DS Point summary'!D:D)</f>
        <v>I</v>
      </c>
      <c r="F65" s="19" t="str">
        <f ca="1">_xlfn.XLOOKUP(__xlnm._FilterDatabase_1511[[#This Row],[SAPSA Number]],'DS Point summary'!A:A,'DS Point summary'!E:E)</f>
        <v>S</v>
      </c>
      <c r="G65" s="21">
        <f ca="1">_xlfn.XLOOKUP(__xlnm._FilterDatabase_1511[[#This Row],[SAPSA Number]],'DS Point summary'!A:A,'DS Point summary'!F:F)</f>
        <v>55</v>
      </c>
      <c r="H65" s="21" t="s">
        <v>679</v>
      </c>
      <c r="I65" s="23">
        <f t="shared" si="4"/>
        <v>0</v>
      </c>
      <c r="J65" s="24">
        <f t="shared" si="5"/>
        <v>0</v>
      </c>
      <c r="K65" s="25">
        <v>0</v>
      </c>
      <c r="L65" s="26">
        <v>0</v>
      </c>
      <c r="M65" s="25">
        <v>0</v>
      </c>
      <c r="N65" s="26">
        <v>0</v>
      </c>
      <c r="O65" s="25">
        <v>0</v>
      </c>
      <c r="P65" s="26">
        <v>0</v>
      </c>
      <c r="Q65" s="25">
        <v>0</v>
      </c>
      <c r="R65" s="26">
        <v>0</v>
      </c>
      <c r="S65" s="25">
        <v>0</v>
      </c>
      <c r="T65" s="26">
        <v>0</v>
      </c>
      <c r="U65" s="25">
        <v>0</v>
      </c>
      <c r="V65" s="26">
        <v>0</v>
      </c>
    </row>
    <row r="66" spans="1:22" x14ac:dyDescent="0.25">
      <c r="A66" s="19">
        <f t="shared" si="6"/>
        <v>9</v>
      </c>
      <c r="B66" s="43">
        <v>888</v>
      </c>
      <c r="C66" s="129" t="str">
        <f>_xlfn.XLOOKUP(__xlnm._FilterDatabase_1511[[#This Row],[SAPSA Number]],'DS Point summary'!A:A,'DS Point summary'!B:B)</f>
        <v>Yolandi Elaine</v>
      </c>
      <c r="D66" s="129" t="str">
        <f>_xlfn.XLOOKUP(__xlnm._FilterDatabase_1511[[#This Row],[SAPSA Number]],'DS Point summary'!A:A,'DS Point summary'!C:C)</f>
        <v>McAllister</v>
      </c>
      <c r="E66" s="130" t="str">
        <f>_xlfn.XLOOKUP(__xlnm._FilterDatabase_1511[[#This Row],[SAPSA Number]],'DS Point summary'!A:A,'DS Point summary'!D:D)</f>
        <v>YE</v>
      </c>
      <c r="F66" s="19" t="str">
        <f>_xlfn.XLOOKUP(__xlnm._FilterDatabase_1511[[#This Row],[SAPSA Number]],'DS Point summary'!A:A,'DS Point summary'!E:E)</f>
        <v>Lady</v>
      </c>
      <c r="G66" s="21">
        <f ca="1">_xlfn.XLOOKUP(__xlnm._FilterDatabase_1511[[#This Row],[SAPSA Number]],'DS Point summary'!A:A,'DS Point summary'!F:F)</f>
        <v>53</v>
      </c>
      <c r="H66" s="21" t="s">
        <v>679</v>
      </c>
      <c r="I66" s="23">
        <f t="shared" ref="I66:I97" si="7">(IF(K66&gt;0,1,0)+(IF(L66&gt;0,1,0))+(IF(M66&gt;0,1,0))+(IF(N66&gt;0,1,0))+(IF(O66&gt;0,1,0))+(IF(P66&gt;0,1,0))+(IF(Q66&gt;0,1,0))+(IF(R66&gt;0,1,0))+(IF(S66&gt;0,1,0))+(IF(T66&gt;0,1,0))+(IF(U66&gt;0,1,0))+(IF(V66&gt;0,1,0)))</f>
        <v>0</v>
      </c>
      <c r="J66" s="24">
        <f t="shared" ref="J66:J97" si="8">(LARGE(K66:U66,1)+LARGE(K66:U66,2)+LARGE(K66:U66,3)+LARGE(K66:U66,4)+LARGE(K66:U66,5))/5</f>
        <v>0</v>
      </c>
      <c r="K66" s="25">
        <v>0</v>
      </c>
      <c r="L66" s="26">
        <v>0</v>
      </c>
      <c r="M66" s="25">
        <v>0</v>
      </c>
      <c r="N66" s="26">
        <v>0</v>
      </c>
      <c r="O66" s="25">
        <v>0</v>
      </c>
      <c r="P66" s="26">
        <v>0</v>
      </c>
      <c r="Q66" s="25">
        <v>0</v>
      </c>
      <c r="R66" s="26">
        <v>0</v>
      </c>
      <c r="S66" s="25">
        <v>0</v>
      </c>
      <c r="T66" s="26">
        <v>0</v>
      </c>
      <c r="U66" s="25">
        <v>0</v>
      </c>
      <c r="V66" s="26">
        <v>0</v>
      </c>
    </row>
    <row r="67" spans="1:22" x14ac:dyDescent="0.25">
      <c r="A67" s="19">
        <f t="shared" si="6"/>
        <v>9</v>
      </c>
      <c r="B67" s="28">
        <v>2928</v>
      </c>
      <c r="C67" s="129" t="str">
        <f>_xlfn.XLOOKUP(__xlnm._FilterDatabase_1511[[#This Row],[SAPSA Number]],'DS Point summary'!A:A,'DS Point summary'!B:B)</f>
        <v>Delville Wood</v>
      </c>
      <c r="D67" s="129" t="str">
        <f>_xlfn.XLOOKUP(__xlnm._FilterDatabase_1511[[#This Row],[SAPSA Number]],'DS Point summary'!A:A,'DS Point summary'!C:C)</f>
        <v>McAllister</v>
      </c>
      <c r="E67" s="130" t="str">
        <f>_xlfn.XLOOKUP(__xlnm._FilterDatabase_1511[[#This Row],[SAPSA Number]],'DS Point summary'!A:A,'DS Point summary'!D:D)</f>
        <v>DW</v>
      </c>
      <c r="F67" s="19" t="str">
        <f ca="1">_xlfn.XLOOKUP(__xlnm._FilterDatabase_1511[[#This Row],[SAPSA Number]],'DS Point summary'!A:A,'DS Point summary'!E:E)</f>
        <v>S</v>
      </c>
      <c r="G67" s="21">
        <f ca="1">_xlfn.XLOOKUP(__xlnm._FilterDatabase_1511[[#This Row],[SAPSA Number]],'DS Point summary'!A:A,'DS Point summary'!F:F)</f>
        <v>56</v>
      </c>
      <c r="H67" s="21" t="s">
        <v>679</v>
      </c>
      <c r="I67" s="23">
        <f t="shared" si="7"/>
        <v>0</v>
      </c>
      <c r="J67" s="24">
        <f t="shared" si="8"/>
        <v>0</v>
      </c>
      <c r="K67" s="25">
        <v>0</v>
      </c>
      <c r="L67" s="26">
        <v>0</v>
      </c>
      <c r="M67" s="25">
        <v>0</v>
      </c>
      <c r="N67" s="26">
        <v>0</v>
      </c>
      <c r="O67" s="25">
        <v>0</v>
      </c>
      <c r="P67" s="26">
        <v>0</v>
      </c>
      <c r="Q67" s="25">
        <v>0</v>
      </c>
      <c r="R67" s="26">
        <v>0</v>
      </c>
      <c r="S67" s="25">
        <v>0</v>
      </c>
      <c r="T67" s="26">
        <v>0</v>
      </c>
      <c r="U67" s="25">
        <v>0</v>
      </c>
      <c r="V67" s="26">
        <v>0</v>
      </c>
    </row>
    <row r="68" spans="1:22" x14ac:dyDescent="0.25">
      <c r="A68" s="19">
        <f t="shared" si="6"/>
        <v>9</v>
      </c>
      <c r="B68" s="28">
        <v>851</v>
      </c>
      <c r="C68" s="129" t="str">
        <f>_xlfn.XLOOKUP(__xlnm._FilterDatabase_1511[[#This Row],[SAPSA Number]],'DS Point summary'!A:A,'DS Point summary'!B:B)</f>
        <v>Ian David</v>
      </c>
      <c r="D68" s="129" t="str">
        <f>_xlfn.XLOOKUP(__xlnm._FilterDatabase_1511[[#This Row],[SAPSA Number]],'DS Point summary'!A:A,'DS Point summary'!C:C)</f>
        <v>McLaren</v>
      </c>
      <c r="E68" s="130" t="str">
        <f>_xlfn.XLOOKUP(__xlnm._FilterDatabase_1511[[#This Row],[SAPSA Number]],'DS Point summary'!A:A,'DS Point summary'!D:D)</f>
        <v>ID</v>
      </c>
      <c r="F68" s="19" t="str">
        <f ca="1">_xlfn.XLOOKUP(__xlnm._FilterDatabase_1511[[#This Row],[SAPSA Number]],'DS Point summary'!A:A,'DS Point summary'!E:E)</f>
        <v>SS</v>
      </c>
      <c r="G68" s="21">
        <f ca="1">_xlfn.XLOOKUP(__xlnm._FilterDatabase_1511[[#This Row],[SAPSA Number]],'DS Point summary'!A:A,'DS Point summary'!F:F)</f>
        <v>65</v>
      </c>
      <c r="H68" s="21" t="s">
        <v>679</v>
      </c>
      <c r="I68" s="23">
        <f t="shared" si="7"/>
        <v>0</v>
      </c>
      <c r="J68" s="24">
        <f t="shared" si="8"/>
        <v>0</v>
      </c>
      <c r="K68" s="25">
        <v>0</v>
      </c>
      <c r="L68" s="26">
        <v>0</v>
      </c>
      <c r="M68" s="25">
        <v>0</v>
      </c>
      <c r="N68" s="26">
        <v>0</v>
      </c>
      <c r="O68" s="25">
        <v>0</v>
      </c>
      <c r="P68" s="26">
        <v>0</v>
      </c>
      <c r="Q68" s="25">
        <v>0</v>
      </c>
      <c r="R68" s="26">
        <v>0</v>
      </c>
      <c r="S68" s="25">
        <v>0</v>
      </c>
      <c r="T68" s="26">
        <v>0</v>
      </c>
      <c r="U68" s="25">
        <v>0</v>
      </c>
      <c r="V68" s="26">
        <v>0</v>
      </c>
    </row>
    <row r="69" spans="1:22" x14ac:dyDescent="0.25">
      <c r="A69" s="19">
        <f t="shared" si="6"/>
        <v>9</v>
      </c>
      <c r="B69" s="28">
        <v>1771</v>
      </c>
      <c r="C69" s="129" t="str">
        <f>_xlfn.XLOOKUP(__xlnm._FilterDatabase_1511[[#This Row],[SAPSA Number]],'DS Point summary'!A:A,'DS Point summary'!B:B)</f>
        <v>Rodney Ralph</v>
      </c>
      <c r="D69" s="129" t="str">
        <f>_xlfn.XLOOKUP(__xlnm._FilterDatabase_1511[[#This Row],[SAPSA Number]],'DS Point summary'!A:A,'DS Point summary'!C:C)</f>
        <v>Mills</v>
      </c>
      <c r="E69" s="130" t="str">
        <f>_xlfn.XLOOKUP(__xlnm._FilterDatabase_1511[[#This Row],[SAPSA Number]],'DS Point summary'!A:A,'DS Point summary'!D:D)</f>
        <v>RR</v>
      </c>
      <c r="F69" s="19" t="str">
        <f ca="1">_xlfn.XLOOKUP(__xlnm._FilterDatabase_1511[[#This Row],[SAPSA Number]],'DS Point summary'!A:A,'DS Point summary'!E:E)</f>
        <v>SS</v>
      </c>
      <c r="G69" s="21">
        <f ca="1">_xlfn.XLOOKUP(__xlnm._FilterDatabase_1511[[#This Row],[SAPSA Number]],'DS Point summary'!A:A,'DS Point summary'!F:F)</f>
        <v>78</v>
      </c>
      <c r="H69" s="21" t="s">
        <v>679</v>
      </c>
      <c r="I69" s="23">
        <f t="shared" si="7"/>
        <v>0</v>
      </c>
      <c r="J69" s="24">
        <f t="shared" si="8"/>
        <v>0</v>
      </c>
      <c r="K69" s="25">
        <v>0</v>
      </c>
      <c r="L69" s="26">
        <v>0</v>
      </c>
      <c r="M69" s="25">
        <v>0</v>
      </c>
      <c r="N69" s="26">
        <v>0</v>
      </c>
      <c r="O69" s="25">
        <v>0</v>
      </c>
      <c r="P69" s="26">
        <v>0</v>
      </c>
      <c r="Q69" s="25">
        <v>0</v>
      </c>
      <c r="R69" s="26">
        <v>0</v>
      </c>
      <c r="S69" s="25">
        <v>0</v>
      </c>
      <c r="T69" s="26">
        <v>0</v>
      </c>
      <c r="U69" s="25">
        <v>0</v>
      </c>
      <c r="V69" s="26">
        <v>0</v>
      </c>
    </row>
    <row r="70" spans="1:22" x14ac:dyDescent="0.25">
      <c r="A70" s="19">
        <f t="shared" si="6"/>
        <v>9</v>
      </c>
      <c r="B70" s="28">
        <v>1637</v>
      </c>
      <c r="C70" s="129" t="str">
        <f>_xlfn.XLOOKUP(__xlnm._FilterDatabase_1511[[#This Row],[SAPSA Number]],'DS Point summary'!A:A,'DS Point summary'!B:B)</f>
        <v>Andre Johann Pieter</v>
      </c>
      <c r="D70" s="129" t="str">
        <f>_xlfn.XLOOKUP(__xlnm._FilterDatabase_1511[[#This Row],[SAPSA Number]],'DS Point summary'!A:A,'DS Point summary'!C:C)</f>
        <v>Mouton</v>
      </c>
      <c r="E70" s="130" t="str">
        <f>_xlfn.XLOOKUP(__xlnm._FilterDatabase_1511[[#This Row],[SAPSA Number]],'DS Point summary'!A:A,'DS Point summary'!D:D)</f>
        <v>AJP</v>
      </c>
      <c r="F70" s="19" t="str">
        <f ca="1">_xlfn.XLOOKUP(__xlnm._FilterDatabase_1511[[#This Row],[SAPSA Number]],'DS Point summary'!A:A,'DS Point summary'!E:E)</f>
        <v>SS</v>
      </c>
      <c r="G70" s="21">
        <f ca="1">_xlfn.XLOOKUP(__xlnm._FilterDatabase_1511[[#This Row],[SAPSA Number]],'DS Point summary'!A:A,'DS Point summary'!F:F)</f>
        <v>67</v>
      </c>
      <c r="H70" s="21" t="s">
        <v>679</v>
      </c>
      <c r="I70" s="23">
        <f t="shared" si="7"/>
        <v>0</v>
      </c>
      <c r="J70" s="24">
        <f t="shared" si="8"/>
        <v>0</v>
      </c>
      <c r="K70" s="25">
        <v>0</v>
      </c>
      <c r="L70" s="26">
        <v>0</v>
      </c>
      <c r="M70" s="25">
        <v>0</v>
      </c>
      <c r="N70" s="26">
        <v>0</v>
      </c>
      <c r="O70" s="25">
        <v>0</v>
      </c>
      <c r="P70" s="26">
        <v>0</v>
      </c>
      <c r="Q70" s="25">
        <v>0</v>
      </c>
      <c r="R70" s="26">
        <v>0</v>
      </c>
      <c r="S70" s="25">
        <v>0</v>
      </c>
      <c r="T70" s="26">
        <v>0</v>
      </c>
      <c r="U70" s="25">
        <v>0</v>
      </c>
      <c r="V70" s="26">
        <v>0</v>
      </c>
    </row>
    <row r="71" spans="1:22" x14ac:dyDescent="0.25">
      <c r="A71" s="19">
        <f t="shared" si="6"/>
        <v>9</v>
      </c>
      <c r="B71" s="43">
        <v>3842</v>
      </c>
      <c r="C71" s="129" t="str">
        <f>_xlfn.XLOOKUP(__xlnm._FilterDatabase_1511[[#This Row],[SAPSA Number]],'DS Point summary'!A:A,'DS Point summary'!B:B)</f>
        <v>Gideon Coenraad</v>
      </c>
      <c r="D71" s="129" t="str">
        <f>_xlfn.XLOOKUP(__xlnm._FilterDatabase_1511[[#This Row],[SAPSA Number]],'DS Point summary'!A:A,'DS Point summary'!C:C)</f>
        <v>Muller</v>
      </c>
      <c r="E71" s="130" t="str">
        <f>_xlfn.XLOOKUP(__xlnm._FilterDatabase_1511[[#This Row],[SAPSA Number]],'DS Point summary'!A:A,'DS Point summary'!D:D)</f>
        <v>GC</v>
      </c>
      <c r="F71" s="19" t="str">
        <f ca="1">_xlfn.XLOOKUP(__xlnm._FilterDatabase_1511[[#This Row],[SAPSA Number]],'DS Point summary'!A:A,'DS Point summary'!E:E)</f>
        <v xml:space="preserve"> </v>
      </c>
      <c r="G71" s="21">
        <f ca="1">_xlfn.XLOOKUP(__xlnm._FilterDatabase_1511[[#This Row],[SAPSA Number]],'DS Point summary'!A:A,'DS Point summary'!F:F)</f>
        <v>42</v>
      </c>
      <c r="H71" s="21" t="s">
        <v>679</v>
      </c>
      <c r="I71" s="23">
        <f t="shared" si="7"/>
        <v>0</v>
      </c>
      <c r="J71" s="24">
        <f t="shared" si="8"/>
        <v>0</v>
      </c>
      <c r="K71" s="25">
        <v>0</v>
      </c>
      <c r="L71" s="26">
        <v>0</v>
      </c>
      <c r="M71" s="25">
        <v>0</v>
      </c>
      <c r="N71" s="26">
        <v>0</v>
      </c>
      <c r="O71" s="25">
        <v>0</v>
      </c>
      <c r="P71" s="26">
        <v>0</v>
      </c>
      <c r="Q71" s="25">
        <v>0</v>
      </c>
      <c r="R71" s="26">
        <v>0</v>
      </c>
      <c r="S71" s="25">
        <v>0</v>
      </c>
      <c r="T71" s="26">
        <v>0</v>
      </c>
      <c r="U71" s="25">
        <v>0</v>
      </c>
      <c r="V71" s="26">
        <v>0</v>
      </c>
    </row>
    <row r="72" spans="1:22" x14ac:dyDescent="0.25">
      <c r="A72" s="19">
        <f t="shared" si="6"/>
        <v>9</v>
      </c>
      <c r="B72" s="46">
        <v>1776</v>
      </c>
      <c r="C72" s="129" t="str">
        <f>_xlfn.XLOOKUP(__xlnm._FilterDatabase_1511[[#This Row],[SAPSA Number]],'DS Point summary'!A:A,'DS Point summary'!B:B)</f>
        <v>Leonie Christina</v>
      </c>
      <c r="D72" s="129" t="str">
        <f>_xlfn.XLOOKUP(__xlnm._FilterDatabase_1511[[#This Row],[SAPSA Number]],'DS Point summary'!A:A,'DS Point summary'!C:C)</f>
        <v>Myburgh</v>
      </c>
      <c r="E72" s="130" t="str">
        <f>_xlfn.XLOOKUP(__xlnm._FilterDatabase_1511[[#This Row],[SAPSA Number]],'DS Point summary'!A:A,'DS Point summary'!D:D)</f>
        <v>LC</v>
      </c>
      <c r="F72" s="19" t="str">
        <f>_xlfn.XLOOKUP(__xlnm._FilterDatabase_1511[[#This Row],[SAPSA Number]],'DS Point summary'!A:A,'DS Point summary'!E:E)</f>
        <v>Lady</v>
      </c>
      <c r="G72" s="21">
        <f ca="1">_xlfn.XLOOKUP(__xlnm._FilterDatabase_1511[[#This Row],[SAPSA Number]],'DS Point summary'!A:A,'DS Point summary'!F:F)</f>
        <v>52</v>
      </c>
      <c r="H72" s="21" t="s">
        <v>679</v>
      </c>
      <c r="I72" s="23">
        <f t="shared" si="7"/>
        <v>0</v>
      </c>
      <c r="J72" s="24">
        <f t="shared" si="8"/>
        <v>0</v>
      </c>
      <c r="K72" s="25">
        <v>0</v>
      </c>
      <c r="L72" s="26">
        <v>0</v>
      </c>
      <c r="M72" s="25">
        <v>0</v>
      </c>
      <c r="N72" s="26">
        <v>0</v>
      </c>
      <c r="O72" s="25">
        <v>0</v>
      </c>
      <c r="P72" s="26">
        <v>0</v>
      </c>
      <c r="Q72" s="25">
        <v>0</v>
      </c>
      <c r="R72" s="26">
        <v>0</v>
      </c>
      <c r="S72" s="25">
        <v>0</v>
      </c>
      <c r="T72" s="26">
        <v>0</v>
      </c>
      <c r="U72" s="25">
        <v>0</v>
      </c>
      <c r="V72" s="26">
        <v>0</v>
      </c>
    </row>
    <row r="73" spans="1:22" x14ac:dyDescent="0.25">
      <c r="A73" s="19">
        <f t="shared" si="6"/>
        <v>9</v>
      </c>
      <c r="B73" s="46">
        <v>1777</v>
      </c>
      <c r="C73" s="129" t="str">
        <f>_xlfn.XLOOKUP(__xlnm._FilterDatabase_1511[[#This Row],[SAPSA Number]],'DS Point summary'!A:A,'DS Point summary'!B:B)</f>
        <v xml:space="preserve">Leon </v>
      </c>
      <c r="D73" s="129" t="str">
        <f>_xlfn.XLOOKUP(__xlnm._FilterDatabase_1511[[#This Row],[SAPSA Number]],'DS Point summary'!A:A,'DS Point summary'!C:C)</f>
        <v>Myburgh</v>
      </c>
      <c r="E73" s="130" t="str">
        <f>_xlfn.XLOOKUP(__xlnm._FilterDatabase_1511[[#This Row],[SAPSA Number]],'DS Point summary'!A:A,'DS Point summary'!D:D)</f>
        <v>LC</v>
      </c>
      <c r="F73" s="19" t="str">
        <f ca="1">_xlfn.XLOOKUP(__xlnm._FilterDatabase_1511[[#This Row],[SAPSA Number]],'DS Point summary'!A:A,'DS Point summary'!E:E)</f>
        <v xml:space="preserve"> </v>
      </c>
      <c r="G73" s="21">
        <f ca="1">_xlfn.XLOOKUP(__xlnm._FilterDatabase_1511[[#This Row],[SAPSA Number]],'DS Point summary'!A:A,'DS Point summary'!F:F)</f>
        <v>50</v>
      </c>
      <c r="H73" s="21" t="s">
        <v>679</v>
      </c>
      <c r="I73" s="23">
        <f t="shared" si="7"/>
        <v>0</v>
      </c>
      <c r="J73" s="24">
        <f t="shared" si="8"/>
        <v>0</v>
      </c>
      <c r="K73" s="25">
        <v>0</v>
      </c>
      <c r="L73" s="26">
        <v>0</v>
      </c>
      <c r="M73" s="25">
        <v>0</v>
      </c>
      <c r="N73" s="26">
        <v>0</v>
      </c>
      <c r="O73" s="25">
        <v>0</v>
      </c>
      <c r="P73" s="26">
        <v>0</v>
      </c>
      <c r="Q73" s="25">
        <v>0</v>
      </c>
      <c r="R73" s="26">
        <v>0</v>
      </c>
      <c r="S73" s="25">
        <v>0</v>
      </c>
      <c r="T73" s="26">
        <v>0</v>
      </c>
      <c r="U73" s="25">
        <v>0</v>
      </c>
      <c r="V73" s="26">
        <v>0</v>
      </c>
    </row>
    <row r="74" spans="1:22" x14ac:dyDescent="0.25">
      <c r="A74" s="19">
        <f t="shared" si="6"/>
        <v>9</v>
      </c>
      <c r="B74" s="33">
        <v>255</v>
      </c>
      <c r="C74" s="129" t="str">
        <f>_xlfn.XLOOKUP(__xlnm._FilterDatabase_1511[[#This Row],[SAPSA Number]],'DS Point summary'!A:A,'DS Point summary'!B:B)</f>
        <v>Terrick Vincent</v>
      </c>
      <c r="D74" s="129" t="str">
        <f>_xlfn.XLOOKUP(__xlnm._FilterDatabase_1511[[#This Row],[SAPSA Number]],'DS Point summary'!A:A,'DS Point summary'!C:C)</f>
        <v>Naude</v>
      </c>
      <c r="E74" s="130" t="str">
        <f>_xlfn.XLOOKUP(__xlnm._FilterDatabase_1511[[#This Row],[SAPSA Number]],'DS Point summary'!A:A,'DS Point summary'!D:D)</f>
        <v>TV</v>
      </c>
      <c r="F74" s="19" t="str">
        <f ca="1">_xlfn.XLOOKUP(__xlnm._FilterDatabase_1511[[#This Row],[SAPSA Number]],'DS Point summary'!A:A,'DS Point summary'!E:E)</f>
        <v xml:space="preserve"> </v>
      </c>
      <c r="G74" s="21">
        <f ca="1">_xlfn.XLOOKUP(__xlnm._FilterDatabase_1511[[#This Row],[SAPSA Number]],'DS Point summary'!A:A,'DS Point summary'!F:F)</f>
        <v>43</v>
      </c>
      <c r="H74" s="21" t="s">
        <v>679</v>
      </c>
      <c r="I74" s="23">
        <f t="shared" si="7"/>
        <v>0</v>
      </c>
      <c r="J74" s="24">
        <f t="shared" si="8"/>
        <v>0</v>
      </c>
      <c r="K74" s="25">
        <v>0</v>
      </c>
      <c r="L74" s="26">
        <v>0</v>
      </c>
      <c r="M74" s="25">
        <v>0</v>
      </c>
      <c r="N74" s="26">
        <v>0</v>
      </c>
      <c r="O74" s="25">
        <v>0</v>
      </c>
      <c r="P74" s="26">
        <v>0</v>
      </c>
      <c r="Q74" s="25">
        <v>0</v>
      </c>
      <c r="R74" s="26">
        <v>0</v>
      </c>
      <c r="S74" s="25">
        <v>0</v>
      </c>
      <c r="T74" s="26">
        <v>0</v>
      </c>
      <c r="U74" s="25">
        <v>0</v>
      </c>
      <c r="V74" s="26">
        <v>0</v>
      </c>
    </row>
    <row r="75" spans="1:22" x14ac:dyDescent="0.25">
      <c r="A75" s="19">
        <f t="shared" si="6"/>
        <v>9</v>
      </c>
      <c r="B75" s="28">
        <v>5759</v>
      </c>
      <c r="C75" s="129" t="str">
        <f>_xlfn.XLOOKUP(__xlnm._FilterDatabase_1511[[#This Row],[SAPSA Number]],'DS Point summary'!A:A,'DS Point summary'!B:B)</f>
        <v>Leanne</v>
      </c>
      <c r="D75" s="129" t="str">
        <f>_xlfn.XLOOKUP(__xlnm._FilterDatabase_1511[[#This Row],[SAPSA Number]],'DS Point summary'!A:A,'DS Point summary'!C:C)</f>
        <v>Naude</v>
      </c>
      <c r="E75" s="130" t="str">
        <f>_xlfn.XLOOKUP(__xlnm._FilterDatabase_1511[[#This Row],[SAPSA Number]],'DS Point summary'!A:A,'DS Point summary'!D:D)</f>
        <v>L</v>
      </c>
      <c r="F75" s="19" t="str">
        <f>_xlfn.XLOOKUP(__xlnm._FilterDatabase_1511[[#This Row],[SAPSA Number]],'DS Point summary'!A:A,'DS Point summary'!E:E)</f>
        <v>Lady</v>
      </c>
      <c r="G75" s="21">
        <f ca="1">_xlfn.XLOOKUP(__xlnm._FilterDatabase_1511[[#This Row],[SAPSA Number]],'DS Point summary'!A:A,'DS Point summary'!F:F)</f>
        <v>38</v>
      </c>
      <c r="H75" s="21" t="s">
        <v>679</v>
      </c>
      <c r="I75" s="23">
        <f t="shared" si="7"/>
        <v>0</v>
      </c>
      <c r="J75" s="24">
        <f t="shared" si="8"/>
        <v>0</v>
      </c>
      <c r="K75" s="25">
        <v>0</v>
      </c>
      <c r="L75" s="26">
        <v>0</v>
      </c>
      <c r="M75" s="25">
        <v>0</v>
      </c>
      <c r="N75" s="26">
        <v>0</v>
      </c>
      <c r="O75" s="25">
        <v>0</v>
      </c>
      <c r="P75" s="26">
        <v>0</v>
      </c>
      <c r="Q75" s="25">
        <v>0</v>
      </c>
      <c r="R75" s="26">
        <v>0</v>
      </c>
      <c r="S75" s="25">
        <v>0</v>
      </c>
      <c r="T75" s="26">
        <v>0</v>
      </c>
      <c r="U75" s="25">
        <v>0</v>
      </c>
      <c r="V75" s="26">
        <v>0</v>
      </c>
    </row>
    <row r="76" spans="1:22" x14ac:dyDescent="0.25">
      <c r="A76" s="19">
        <f t="shared" si="6"/>
        <v>9</v>
      </c>
      <c r="B76" s="51">
        <v>400</v>
      </c>
      <c r="C76" s="129" t="str">
        <f>_xlfn.XLOOKUP(__xlnm._FilterDatabase_1511[[#This Row],[SAPSA Number]],'DS Point summary'!A:A,'DS Point summary'!B:B)</f>
        <v>Sean Michael</v>
      </c>
      <c r="D76" s="129" t="str">
        <f>_xlfn.XLOOKUP(__xlnm._FilterDatabase_1511[[#This Row],[SAPSA Number]],'DS Point summary'!A:A,'DS Point summary'!C:C)</f>
        <v>O'Donovan</v>
      </c>
      <c r="E76" s="130" t="str">
        <f>_xlfn.XLOOKUP(__xlnm._FilterDatabase_1511[[#This Row],[SAPSA Number]],'DS Point summary'!A:A,'DS Point summary'!D:D)</f>
        <v>SM</v>
      </c>
      <c r="F76" s="19" t="str">
        <f ca="1">_xlfn.XLOOKUP(__xlnm._FilterDatabase_1511[[#This Row],[SAPSA Number]],'DS Point summary'!A:A,'DS Point summary'!E:E)</f>
        <v>S</v>
      </c>
      <c r="G76" s="21">
        <f ca="1">_xlfn.XLOOKUP(__xlnm._FilterDatabase_1511[[#This Row],[SAPSA Number]],'DS Point summary'!A:A,'DS Point summary'!F:F)</f>
        <v>57</v>
      </c>
      <c r="H76" s="21" t="s">
        <v>679</v>
      </c>
      <c r="I76" s="23">
        <f t="shared" si="7"/>
        <v>0</v>
      </c>
      <c r="J76" s="24">
        <f t="shared" si="8"/>
        <v>0</v>
      </c>
      <c r="K76" s="25">
        <v>0</v>
      </c>
      <c r="L76" s="26">
        <v>0</v>
      </c>
      <c r="M76" s="25">
        <v>0</v>
      </c>
      <c r="N76" s="26">
        <v>0</v>
      </c>
      <c r="O76" s="25">
        <v>0</v>
      </c>
      <c r="P76" s="26">
        <v>0</v>
      </c>
      <c r="Q76" s="25">
        <v>0</v>
      </c>
      <c r="R76" s="26">
        <v>0</v>
      </c>
      <c r="S76" s="25">
        <v>0</v>
      </c>
      <c r="T76" s="26">
        <v>0</v>
      </c>
      <c r="U76" s="25">
        <v>0</v>
      </c>
      <c r="V76" s="26">
        <v>0</v>
      </c>
    </row>
    <row r="77" spans="1:22" x14ac:dyDescent="0.25">
      <c r="A77" s="34">
        <f t="shared" si="6"/>
        <v>9</v>
      </c>
      <c r="B77" s="35">
        <v>401</v>
      </c>
      <c r="C77" s="129" t="str">
        <f>_xlfn.XLOOKUP(__xlnm._FilterDatabase_1511[[#This Row],[SAPSA Number]],'DS Point summary'!A:A,'DS Point summary'!B:B)</f>
        <v>Sebella</v>
      </c>
      <c r="D77" s="129" t="str">
        <f>_xlfn.XLOOKUP(__xlnm._FilterDatabase_1511[[#This Row],[SAPSA Number]],'DS Point summary'!A:A,'DS Point summary'!C:C)</f>
        <v>O'Donovan</v>
      </c>
      <c r="E77" s="130" t="str">
        <f>_xlfn.XLOOKUP(__xlnm._FilterDatabase_1511[[#This Row],[SAPSA Number]],'DS Point summary'!A:A,'DS Point summary'!D:D)</f>
        <v>S</v>
      </c>
      <c r="F77" s="19" t="str">
        <f>_xlfn.XLOOKUP(__xlnm._FilterDatabase_1511[[#This Row],[SAPSA Number]],'DS Point summary'!A:A,'DS Point summary'!E:E)</f>
        <v>Lady</v>
      </c>
      <c r="G77" s="21">
        <f ca="1">_xlfn.XLOOKUP(__xlnm._FilterDatabase_1511[[#This Row],[SAPSA Number]],'DS Point summary'!A:A,'DS Point summary'!F:F)</f>
        <v>67</v>
      </c>
      <c r="H77" s="21" t="s">
        <v>679</v>
      </c>
      <c r="I77" s="37">
        <f t="shared" si="7"/>
        <v>0</v>
      </c>
      <c r="J77" s="24">
        <f t="shared" si="8"/>
        <v>0</v>
      </c>
      <c r="K77" s="25">
        <v>0</v>
      </c>
      <c r="L77" s="26">
        <v>0</v>
      </c>
      <c r="M77" s="25">
        <v>0</v>
      </c>
      <c r="N77" s="26">
        <v>0</v>
      </c>
      <c r="O77" s="25">
        <v>0</v>
      </c>
      <c r="P77" s="26">
        <v>0</v>
      </c>
      <c r="Q77" s="25">
        <v>0</v>
      </c>
      <c r="R77" s="26">
        <v>0</v>
      </c>
      <c r="S77" s="25">
        <v>0</v>
      </c>
      <c r="T77" s="26">
        <v>0</v>
      </c>
      <c r="U77" s="25">
        <v>0</v>
      </c>
      <c r="V77" s="26">
        <v>0</v>
      </c>
    </row>
    <row r="78" spans="1:22" x14ac:dyDescent="0.25">
      <c r="A78" s="34">
        <f t="shared" si="6"/>
        <v>9</v>
      </c>
      <c r="B78" s="35">
        <v>250</v>
      </c>
      <c r="C78" s="129" t="str">
        <f>_xlfn.XLOOKUP(__xlnm._FilterDatabase_1511[[#This Row],[SAPSA Number]],'DS Point summary'!A:A,'DS Point summary'!B:B)</f>
        <v>Adriano Walter</v>
      </c>
      <c r="D78" s="129" t="str">
        <f>_xlfn.XLOOKUP(__xlnm._FilterDatabase_1511[[#This Row],[SAPSA Number]],'DS Point summary'!A:A,'DS Point summary'!C:C)</f>
        <v>Paschini</v>
      </c>
      <c r="E78" s="130" t="str">
        <f>_xlfn.XLOOKUP(__xlnm._FilterDatabase_1511[[#This Row],[SAPSA Number]],'DS Point summary'!A:A,'DS Point summary'!D:D)</f>
        <v>AW</v>
      </c>
      <c r="F78" s="19" t="str">
        <f ca="1">_xlfn.XLOOKUP(__xlnm._FilterDatabase_1511[[#This Row],[SAPSA Number]],'DS Point summary'!A:A,'DS Point summary'!E:E)</f>
        <v>SS</v>
      </c>
      <c r="G78" s="21">
        <f ca="1">_xlfn.XLOOKUP(__xlnm._FilterDatabase_1511[[#This Row],[SAPSA Number]],'DS Point summary'!A:A,'DS Point summary'!F:F)</f>
        <v>63</v>
      </c>
      <c r="H78" s="21" t="s">
        <v>679</v>
      </c>
      <c r="I78" s="37">
        <f t="shared" si="7"/>
        <v>0</v>
      </c>
      <c r="J78" s="24">
        <f t="shared" si="8"/>
        <v>0</v>
      </c>
      <c r="K78" s="25">
        <v>0</v>
      </c>
      <c r="L78" s="26">
        <v>0</v>
      </c>
      <c r="M78" s="25">
        <v>0</v>
      </c>
      <c r="N78" s="26">
        <v>0</v>
      </c>
      <c r="O78" s="25">
        <v>0</v>
      </c>
      <c r="P78" s="26">
        <v>0</v>
      </c>
      <c r="Q78" s="25">
        <v>0</v>
      </c>
      <c r="R78" s="26">
        <v>0</v>
      </c>
      <c r="S78" s="25">
        <v>0</v>
      </c>
      <c r="T78" s="26">
        <v>0</v>
      </c>
      <c r="U78" s="25">
        <v>0</v>
      </c>
      <c r="V78" s="26">
        <v>0</v>
      </c>
    </row>
    <row r="79" spans="1:22" x14ac:dyDescent="0.25">
      <c r="A79" s="34">
        <f t="shared" si="6"/>
        <v>9</v>
      </c>
      <c r="B79" s="47">
        <v>242</v>
      </c>
      <c r="C79" s="129" t="str">
        <f>_xlfn.XLOOKUP(__xlnm._FilterDatabase_1511[[#This Row],[SAPSA Number]],'DS Point summary'!A:A,'DS Point summary'!B:B)</f>
        <v>Pradesh</v>
      </c>
      <c r="D79" s="129" t="str">
        <f>_xlfn.XLOOKUP(__xlnm._FilterDatabase_1511[[#This Row],[SAPSA Number]],'DS Point summary'!A:A,'DS Point summary'!C:C)</f>
        <v>Pillay</v>
      </c>
      <c r="E79" s="130" t="str">
        <f>_xlfn.XLOOKUP(__xlnm._FilterDatabase_1511[[#This Row],[SAPSA Number]],'DS Point summary'!A:A,'DS Point summary'!D:D)</f>
        <v>P</v>
      </c>
      <c r="F79" s="19" t="str">
        <f ca="1">_xlfn.XLOOKUP(__xlnm._FilterDatabase_1511[[#This Row],[SAPSA Number]],'DS Point summary'!A:A,'DS Point summary'!E:E)</f>
        <v xml:space="preserve"> </v>
      </c>
      <c r="G79" s="21">
        <f ca="1">_xlfn.XLOOKUP(__xlnm._FilterDatabase_1511[[#This Row],[SAPSA Number]],'DS Point summary'!A:A,'DS Point summary'!F:F)</f>
        <v>47</v>
      </c>
      <c r="H79" s="21" t="s">
        <v>679</v>
      </c>
      <c r="I79" s="37">
        <f t="shared" si="7"/>
        <v>0</v>
      </c>
      <c r="J79" s="24">
        <f t="shared" si="8"/>
        <v>0</v>
      </c>
      <c r="K79" s="25">
        <v>0</v>
      </c>
      <c r="L79" s="26">
        <v>0</v>
      </c>
      <c r="M79" s="25">
        <v>0</v>
      </c>
      <c r="N79" s="26">
        <v>0</v>
      </c>
      <c r="O79" s="25">
        <v>0</v>
      </c>
      <c r="P79" s="26">
        <v>0</v>
      </c>
      <c r="Q79" s="25">
        <v>0</v>
      </c>
      <c r="R79" s="26">
        <v>0</v>
      </c>
      <c r="S79" s="25">
        <v>0</v>
      </c>
      <c r="T79" s="26">
        <v>0</v>
      </c>
      <c r="U79" s="25">
        <v>0</v>
      </c>
      <c r="V79" s="26">
        <v>0</v>
      </c>
    </row>
    <row r="80" spans="1:22" x14ac:dyDescent="0.25">
      <c r="A80" s="34">
        <f t="shared" si="6"/>
        <v>9</v>
      </c>
      <c r="B80" s="53">
        <v>6435</v>
      </c>
      <c r="C80" s="129" t="str">
        <f>_xlfn.XLOOKUP(__xlnm._FilterDatabase_1511[[#This Row],[SAPSA Number]],'DS Point summary'!A:A,'DS Point summary'!B:B)</f>
        <v>Ethan</v>
      </c>
      <c r="D80" s="129" t="str">
        <f>_xlfn.XLOOKUP(__xlnm._FilterDatabase_1511[[#This Row],[SAPSA Number]],'DS Point summary'!A:A,'DS Point summary'!C:C)</f>
        <v>Pillay</v>
      </c>
      <c r="E80" s="130" t="str">
        <f>_xlfn.XLOOKUP(__xlnm._FilterDatabase_1511[[#This Row],[SAPSA Number]],'DS Point summary'!A:A,'DS Point summary'!D:D)</f>
        <v>E</v>
      </c>
      <c r="F80" s="19" t="str">
        <f>_xlfn.XLOOKUP(__xlnm._FilterDatabase_1511[[#This Row],[SAPSA Number]],'DS Point summary'!A:A,'DS Point summary'!E:E)</f>
        <v>S Jnr</v>
      </c>
      <c r="G80" s="21">
        <f ca="1">_xlfn.XLOOKUP(__xlnm._FilterDatabase_1511[[#This Row],[SAPSA Number]],'DS Point summary'!A:A,'DS Point summary'!F:F)</f>
        <v>13</v>
      </c>
      <c r="H80" s="21" t="s">
        <v>679</v>
      </c>
      <c r="I80" s="37">
        <f t="shared" si="7"/>
        <v>0</v>
      </c>
      <c r="J80" s="24">
        <f t="shared" si="8"/>
        <v>0</v>
      </c>
      <c r="K80" s="25">
        <v>0</v>
      </c>
      <c r="L80" s="26">
        <v>0</v>
      </c>
      <c r="M80" s="25">
        <v>0</v>
      </c>
      <c r="N80" s="26">
        <v>0</v>
      </c>
      <c r="O80" s="25">
        <v>0</v>
      </c>
      <c r="P80" s="26">
        <v>0</v>
      </c>
      <c r="Q80" s="25">
        <v>0</v>
      </c>
      <c r="R80" s="26">
        <v>0</v>
      </c>
      <c r="S80" s="25">
        <v>0</v>
      </c>
      <c r="T80" s="26">
        <v>0</v>
      </c>
      <c r="U80" s="25">
        <v>0</v>
      </c>
      <c r="V80" s="26">
        <v>0</v>
      </c>
    </row>
    <row r="81" spans="1:22" x14ac:dyDescent="0.25">
      <c r="A81" s="34">
        <f t="shared" si="6"/>
        <v>9</v>
      </c>
      <c r="B81" s="53">
        <v>6470</v>
      </c>
      <c r="C81" s="129" t="str">
        <f>_xlfn.XLOOKUP(__xlnm._FilterDatabase_1511[[#This Row],[SAPSA Number]],'DS Point summary'!A:A,'DS Point summary'!B:B)</f>
        <v>Koseelan (Seelan)</v>
      </c>
      <c r="D81" s="129" t="str">
        <f>_xlfn.XLOOKUP(__xlnm._FilterDatabase_1511[[#This Row],[SAPSA Number]],'DS Point summary'!A:A,'DS Point summary'!C:C)</f>
        <v>Pillay</v>
      </c>
      <c r="E81" s="130" t="str">
        <f>_xlfn.XLOOKUP(__xlnm._FilterDatabase_1511[[#This Row],[SAPSA Number]],'DS Point summary'!A:A,'DS Point summary'!D:D)</f>
        <v>K</v>
      </c>
      <c r="F81" s="19" t="str">
        <f ca="1">_xlfn.XLOOKUP(__xlnm._FilterDatabase_1511[[#This Row],[SAPSA Number]],'DS Point summary'!A:A,'DS Point summary'!E:E)</f>
        <v xml:space="preserve"> </v>
      </c>
      <c r="G81" s="21">
        <f ca="1">_xlfn.XLOOKUP(__xlnm._FilterDatabase_1511[[#This Row],[SAPSA Number]],'DS Point summary'!A:A,'DS Point summary'!F:F)</f>
        <v>46</v>
      </c>
      <c r="H81" s="21" t="s">
        <v>679</v>
      </c>
      <c r="I81" s="37">
        <f t="shared" si="7"/>
        <v>0</v>
      </c>
      <c r="J81" s="24">
        <f t="shared" si="8"/>
        <v>0</v>
      </c>
      <c r="K81" s="25">
        <v>0</v>
      </c>
      <c r="L81" s="26">
        <v>0</v>
      </c>
      <c r="M81" s="25">
        <v>0</v>
      </c>
      <c r="N81" s="26">
        <v>0</v>
      </c>
      <c r="O81" s="25">
        <v>0</v>
      </c>
      <c r="P81" s="26">
        <v>0</v>
      </c>
      <c r="Q81" s="25">
        <v>0</v>
      </c>
      <c r="R81" s="26">
        <v>0</v>
      </c>
      <c r="S81" s="25">
        <v>0</v>
      </c>
      <c r="T81" s="26">
        <v>0</v>
      </c>
      <c r="U81" s="25">
        <v>0</v>
      </c>
      <c r="V81" s="26">
        <v>0</v>
      </c>
    </row>
    <row r="82" spans="1:22" x14ac:dyDescent="0.25">
      <c r="A82" s="38">
        <f t="shared" si="6"/>
        <v>9</v>
      </c>
      <c r="B82" s="35">
        <v>3268</v>
      </c>
      <c r="C82" s="129" t="str">
        <f>_xlfn.XLOOKUP(__xlnm._FilterDatabase_1511[[#This Row],[SAPSA Number]],'DS Point summary'!A:A,'DS Point summary'!B:B)</f>
        <v>Gert Hendrik</v>
      </c>
      <c r="D82" s="129" t="str">
        <f>_xlfn.XLOOKUP(__xlnm._FilterDatabase_1511[[#This Row],[SAPSA Number]],'DS Point summary'!A:A,'DS Point summary'!C:C)</f>
        <v>Putter</v>
      </c>
      <c r="E82" s="130" t="str">
        <f>_xlfn.XLOOKUP(__xlnm._FilterDatabase_1511[[#This Row],[SAPSA Number]],'DS Point summary'!A:A,'DS Point summary'!D:D)</f>
        <v>GH</v>
      </c>
      <c r="F82" s="19" t="str">
        <f ca="1">_xlfn.XLOOKUP(__xlnm._FilterDatabase_1511[[#This Row],[SAPSA Number]],'DS Point summary'!A:A,'DS Point summary'!E:E)</f>
        <v>SS</v>
      </c>
      <c r="G82" s="21">
        <f ca="1">_xlfn.XLOOKUP(__xlnm._FilterDatabase_1511[[#This Row],[SAPSA Number]],'DS Point summary'!A:A,'DS Point summary'!F:F)</f>
        <v>86</v>
      </c>
      <c r="H82" s="21" t="s">
        <v>679</v>
      </c>
      <c r="I82" s="37">
        <f t="shared" si="7"/>
        <v>0</v>
      </c>
      <c r="J82" s="24">
        <f t="shared" si="8"/>
        <v>0</v>
      </c>
      <c r="K82" s="25">
        <v>0</v>
      </c>
      <c r="L82" s="26">
        <v>0</v>
      </c>
      <c r="M82" s="25">
        <v>0</v>
      </c>
      <c r="N82" s="26">
        <v>0</v>
      </c>
      <c r="O82" s="25">
        <v>0</v>
      </c>
      <c r="P82" s="26">
        <v>0</v>
      </c>
      <c r="Q82" s="25">
        <v>0</v>
      </c>
      <c r="R82" s="26">
        <v>0</v>
      </c>
      <c r="S82" s="25">
        <v>0</v>
      </c>
      <c r="T82" s="26">
        <v>0</v>
      </c>
      <c r="U82" s="25">
        <v>0</v>
      </c>
      <c r="V82" s="26">
        <v>0</v>
      </c>
    </row>
    <row r="83" spans="1:22" x14ac:dyDescent="0.25">
      <c r="A83" s="38">
        <f t="shared" si="6"/>
        <v>9</v>
      </c>
      <c r="B83" s="39">
        <v>2950</v>
      </c>
      <c r="C83" s="129" t="str">
        <f>_xlfn.XLOOKUP(__xlnm._FilterDatabase_1511[[#This Row],[SAPSA Number]],'DS Point summary'!A:A,'DS Point summary'!B:B)</f>
        <v>Renier Jansen</v>
      </c>
      <c r="D83" s="129" t="str">
        <f>_xlfn.XLOOKUP(__xlnm._FilterDatabase_1511[[#This Row],[SAPSA Number]],'DS Point summary'!A:A,'DS Point summary'!C:C)</f>
        <v>Reynders</v>
      </c>
      <c r="E83" s="130" t="str">
        <f>_xlfn.XLOOKUP(__xlnm._FilterDatabase_1511[[#This Row],[SAPSA Number]],'DS Point summary'!A:A,'DS Point summary'!D:D)</f>
        <v>RJ</v>
      </c>
      <c r="F83" s="19" t="str">
        <f ca="1">_xlfn.XLOOKUP(__xlnm._FilterDatabase_1511[[#This Row],[SAPSA Number]],'DS Point summary'!A:A,'DS Point summary'!E:E)</f>
        <v xml:space="preserve"> </v>
      </c>
      <c r="G83" s="21">
        <f ca="1">_xlfn.XLOOKUP(__xlnm._FilterDatabase_1511[[#This Row],[SAPSA Number]],'DS Point summary'!A:A,'DS Point summary'!F:F)</f>
        <v>43</v>
      </c>
      <c r="H83" s="21" t="s">
        <v>679</v>
      </c>
      <c r="I83" s="37">
        <f t="shared" si="7"/>
        <v>0</v>
      </c>
      <c r="J83" s="24">
        <f t="shared" si="8"/>
        <v>0</v>
      </c>
      <c r="K83" s="25">
        <v>0</v>
      </c>
      <c r="L83" s="26">
        <v>0</v>
      </c>
      <c r="M83" s="25">
        <v>0</v>
      </c>
      <c r="N83" s="26">
        <v>0</v>
      </c>
      <c r="O83" s="25">
        <v>0</v>
      </c>
      <c r="P83" s="26">
        <v>0</v>
      </c>
      <c r="Q83" s="25">
        <v>0</v>
      </c>
      <c r="R83" s="26">
        <v>0</v>
      </c>
      <c r="S83" s="25">
        <v>0</v>
      </c>
      <c r="T83" s="26">
        <v>0</v>
      </c>
      <c r="U83" s="25">
        <v>0</v>
      </c>
      <c r="V83" s="26">
        <v>0</v>
      </c>
    </row>
    <row r="84" spans="1:22" x14ac:dyDescent="0.25">
      <c r="A84" s="38">
        <f t="shared" ref="A84:A115" si="9">RANK(J84,J$2:J$137,0)</f>
        <v>9</v>
      </c>
      <c r="B84" s="35">
        <v>1929</v>
      </c>
      <c r="C84" s="129" t="str">
        <f>_xlfn.XLOOKUP(__xlnm._FilterDatabase_1511[[#This Row],[SAPSA Number]],'DS Point summary'!A:A,'DS Point summary'!B:B)</f>
        <v>Chris</v>
      </c>
      <c r="D84" s="129" t="str">
        <f>_xlfn.XLOOKUP(__xlnm._FilterDatabase_1511[[#This Row],[SAPSA Number]],'DS Point summary'!A:A,'DS Point summary'!C:C)</f>
        <v>Ridout</v>
      </c>
      <c r="E84" s="130" t="str">
        <f>_xlfn.XLOOKUP(__xlnm._FilterDatabase_1511[[#This Row],[SAPSA Number]],'DS Point summary'!A:A,'DS Point summary'!D:D)</f>
        <v>CJ</v>
      </c>
      <c r="F84" s="19" t="str">
        <f ca="1">_xlfn.XLOOKUP(__xlnm._FilterDatabase_1511[[#This Row],[SAPSA Number]],'DS Point summary'!A:A,'DS Point summary'!E:E)</f>
        <v xml:space="preserve"> </v>
      </c>
      <c r="G84" s="21">
        <f ca="1">_xlfn.XLOOKUP(__xlnm._FilterDatabase_1511[[#This Row],[SAPSA Number]],'DS Point summary'!A:A,'DS Point summary'!F:F)</f>
        <v>41</v>
      </c>
      <c r="H84" s="21" t="s">
        <v>679</v>
      </c>
      <c r="I84" s="37">
        <f t="shared" si="7"/>
        <v>0</v>
      </c>
      <c r="J84" s="24">
        <f t="shared" si="8"/>
        <v>0</v>
      </c>
      <c r="K84" s="25">
        <v>0</v>
      </c>
      <c r="L84" s="26">
        <v>0</v>
      </c>
      <c r="M84" s="25">
        <v>0</v>
      </c>
      <c r="N84" s="26">
        <v>0</v>
      </c>
      <c r="O84" s="25">
        <v>0</v>
      </c>
      <c r="P84" s="26">
        <v>0</v>
      </c>
      <c r="Q84" s="25">
        <v>0</v>
      </c>
      <c r="R84" s="26">
        <v>0</v>
      </c>
      <c r="S84" s="25">
        <v>0</v>
      </c>
      <c r="T84" s="26">
        <v>0</v>
      </c>
      <c r="U84" s="25">
        <v>0</v>
      </c>
      <c r="V84" s="26">
        <v>0</v>
      </c>
    </row>
    <row r="85" spans="1:22" x14ac:dyDescent="0.25">
      <c r="A85" s="38">
        <f t="shared" si="9"/>
        <v>9</v>
      </c>
      <c r="B85" s="35">
        <v>6381</v>
      </c>
      <c r="C85" s="129" t="str">
        <f>_xlfn.XLOOKUP(__xlnm._FilterDatabase_1511[[#This Row],[SAPSA Number]],'DS Point summary'!A:A,'DS Point summary'!B:B)</f>
        <v>Gavin Alexander</v>
      </c>
      <c r="D85" s="129" t="str">
        <f>_xlfn.XLOOKUP(__xlnm._FilterDatabase_1511[[#This Row],[SAPSA Number]],'DS Point summary'!A:A,'DS Point summary'!C:C)</f>
        <v>Riley</v>
      </c>
      <c r="E85" s="130" t="str">
        <f>_xlfn.XLOOKUP(__xlnm._FilterDatabase_1511[[#This Row],[SAPSA Number]],'DS Point summary'!A:A,'DS Point summary'!D:D)</f>
        <v>GA</v>
      </c>
      <c r="F85" s="19" t="str">
        <f ca="1">_xlfn.XLOOKUP(__xlnm._FilterDatabase_1511[[#This Row],[SAPSA Number]],'DS Point summary'!A:A,'DS Point summary'!E:E)</f>
        <v xml:space="preserve"> </v>
      </c>
      <c r="G85" s="21">
        <f ca="1">_xlfn.XLOOKUP(__xlnm._FilterDatabase_1511[[#This Row],[SAPSA Number]],'DS Point summary'!A:A,'DS Point summary'!F:F)</f>
        <v>25</v>
      </c>
      <c r="H85" s="21" t="s">
        <v>679</v>
      </c>
      <c r="I85" s="37">
        <f t="shared" si="7"/>
        <v>0</v>
      </c>
      <c r="J85" s="24">
        <f t="shared" si="8"/>
        <v>0</v>
      </c>
      <c r="K85" s="25">
        <v>0</v>
      </c>
      <c r="L85" s="26">
        <v>0</v>
      </c>
      <c r="M85" s="25">
        <v>0</v>
      </c>
      <c r="N85" s="26">
        <v>0</v>
      </c>
      <c r="O85" s="25">
        <v>0</v>
      </c>
      <c r="P85" s="26">
        <v>0</v>
      </c>
      <c r="Q85" s="25">
        <v>0</v>
      </c>
      <c r="R85" s="26">
        <v>0</v>
      </c>
      <c r="S85" s="25">
        <v>0</v>
      </c>
      <c r="T85" s="26">
        <v>0</v>
      </c>
      <c r="U85" s="25">
        <v>0</v>
      </c>
      <c r="V85" s="26">
        <v>0</v>
      </c>
    </row>
    <row r="86" spans="1:22" x14ac:dyDescent="0.25">
      <c r="A86" s="38">
        <f t="shared" si="9"/>
        <v>9</v>
      </c>
      <c r="B86" s="35">
        <v>1838</v>
      </c>
      <c r="C86" s="129" t="str">
        <f>_xlfn.XLOOKUP(__xlnm._FilterDatabase_1511[[#This Row],[SAPSA Number]],'DS Point summary'!A:A,'DS Point summary'!B:B)</f>
        <v>Laurence Talbot</v>
      </c>
      <c r="D86" s="129" t="str">
        <f>_xlfn.XLOOKUP(__xlnm._FilterDatabase_1511[[#This Row],[SAPSA Number]],'DS Point summary'!A:A,'DS Point summary'!C:C)</f>
        <v>Rowland</v>
      </c>
      <c r="E86" s="130" t="str">
        <f>_xlfn.XLOOKUP(__xlnm._FilterDatabase_1511[[#This Row],[SAPSA Number]],'DS Point summary'!A:A,'DS Point summary'!D:D)</f>
        <v>LT</v>
      </c>
      <c r="F86" s="19" t="str">
        <f ca="1">_xlfn.XLOOKUP(__xlnm._FilterDatabase_1511[[#This Row],[SAPSA Number]],'DS Point summary'!A:A,'DS Point summary'!E:E)</f>
        <v xml:space="preserve"> </v>
      </c>
      <c r="G86" s="21">
        <f ca="1">_xlfn.XLOOKUP(__xlnm._FilterDatabase_1511[[#This Row],[SAPSA Number]],'DS Point summary'!A:A,'DS Point summary'!F:F)</f>
        <v>49</v>
      </c>
      <c r="H86" s="21" t="s">
        <v>679</v>
      </c>
      <c r="I86" s="37">
        <f t="shared" si="7"/>
        <v>0</v>
      </c>
      <c r="J86" s="24">
        <f t="shared" si="8"/>
        <v>0</v>
      </c>
      <c r="K86" s="25">
        <v>0</v>
      </c>
      <c r="L86" s="26">
        <v>0</v>
      </c>
      <c r="M86" s="25">
        <v>0</v>
      </c>
      <c r="N86" s="26">
        <v>0</v>
      </c>
      <c r="O86" s="25">
        <v>0</v>
      </c>
      <c r="P86" s="26">
        <v>0</v>
      </c>
      <c r="Q86" s="25">
        <v>0</v>
      </c>
      <c r="R86" s="26">
        <v>0</v>
      </c>
      <c r="S86" s="25">
        <v>0</v>
      </c>
      <c r="T86" s="26">
        <v>0</v>
      </c>
      <c r="U86" s="25">
        <v>0</v>
      </c>
      <c r="V86" s="26">
        <v>0</v>
      </c>
    </row>
    <row r="87" spans="1:22" x14ac:dyDescent="0.25">
      <c r="A87" s="38">
        <f t="shared" si="9"/>
        <v>9</v>
      </c>
      <c r="B87" s="35">
        <v>3703</v>
      </c>
      <c r="C87" s="129" t="str">
        <f>_xlfn.XLOOKUP(__xlnm._FilterDatabase_1511[[#This Row],[SAPSA Number]],'DS Point summary'!A:A,'DS Point summary'!B:B)</f>
        <v>Gregory Andrew</v>
      </c>
      <c r="D87" s="129" t="str">
        <f>_xlfn.XLOOKUP(__xlnm._FilterDatabase_1511[[#This Row],[SAPSA Number]],'DS Point summary'!A:A,'DS Point summary'!C:C)</f>
        <v>Salzwedel</v>
      </c>
      <c r="E87" s="130" t="str">
        <f>_xlfn.XLOOKUP(__xlnm._FilterDatabase_1511[[#This Row],[SAPSA Number]],'DS Point summary'!A:A,'DS Point summary'!D:D)</f>
        <v>G</v>
      </c>
      <c r="F87" s="19" t="str">
        <f ca="1">_xlfn.XLOOKUP(__xlnm._FilterDatabase_1511[[#This Row],[SAPSA Number]],'DS Point summary'!A:A,'DS Point summary'!E:E)</f>
        <v>S</v>
      </c>
      <c r="G87" s="21">
        <f ca="1">_xlfn.XLOOKUP(__xlnm._FilterDatabase_1511[[#This Row],[SAPSA Number]],'DS Point summary'!A:A,'DS Point summary'!F:F)</f>
        <v>53</v>
      </c>
      <c r="H87" s="21" t="s">
        <v>679</v>
      </c>
      <c r="I87" s="37">
        <f t="shared" si="7"/>
        <v>0</v>
      </c>
      <c r="J87" s="24">
        <f t="shared" si="8"/>
        <v>0</v>
      </c>
      <c r="K87" s="25">
        <v>0</v>
      </c>
      <c r="L87" s="26">
        <v>0</v>
      </c>
      <c r="M87" s="25">
        <v>0</v>
      </c>
      <c r="N87" s="26">
        <v>0</v>
      </c>
      <c r="O87" s="25">
        <v>0</v>
      </c>
      <c r="P87" s="26">
        <v>0</v>
      </c>
      <c r="Q87" s="25">
        <v>0</v>
      </c>
      <c r="R87" s="26">
        <v>0</v>
      </c>
      <c r="S87" s="25">
        <v>0</v>
      </c>
      <c r="T87" s="26">
        <v>0</v>
      </c>
      <c r="U87" s="25">
        <v>0</v>
      </c>
      <c r="V87" s="26">
        <v>0</v>
      </c>
    </row>
    <row r="88" spans="1:22" x14ac:dyDescent="0.25">
      <c r="A88" s="38">
        <f t="shared" si="9"/>
        <v>9</v>
      </c>
      <c r="B88" s="35">
        <v>3822</v>
      </c>
      <c r="C88" s="129" t="str">
        <f>_xlfn.XLOOKUP(__xlnm._FilterDatabase_1511[[#This Row],[SAPSA Number]],'DS Point summary'!A:A,'DS Point summary'!B:B)</f>
        <v>Wayne Erald</v>
      </c>
      <c r="D88" s="129" t="str">
        <f>_xlfn.XLOOKUP(__xlnm._FilterDatabase_1511[[#This Row],[SAPSA Number]],'DS Point summary'!A:A,'DS Point summary'!C:C)</f>
        <v>Schmidt</v>
      </c>
      <c r="E88" s="130" t="str">
        <f>_xlfn.XLOOKUP(__xlnm._FilterDatabase_1511[[#This Row],[SAPSA Number]],'DS Point summary'!A:A,'DS Point summary'!D:D)</f>
        <v>WE</v>
      </c>
      <c r="F88" s="19" t="str">
        <f ca="1">_xlfn.XLOOKUP(__xlnm._FilterDatabase_1511[[#This Row],[SAPSA Number]],'DS Point summary'!A:A,'DS Point summary'!E:E)</f>
        <v xml:space="preserve"> </v>
      </c>
      <c r="G88" s="21">
        <f ca="1">_xlfn.XLOOKUP(__xlnm._FilterDatabase_1511[[#This Row],[SAPSA Number]],'DS Point summary'!A:A,'DS Point summary'!F:F)</f>
        <v>49</v>
      </c>
      <c r="H88" s="21" t="s">
        <v>679</v>
      </c>
      <c r="I88" s="37">
        <f t="shared" si="7"/>
        <v>0</v>
      </c>
      <c r="J88" s="24">
        <f t="shared" si="8"/>
        <v>0</v>
      </c>
      <c r="K88" s="25">
        <v>0</v>
      </c>
      <c r="L88" s="26">
        <v>0</v>
      </c>
      <c r="M88" s="25">
        <v>0</v>
      </c>
      <c r="N88" s="26">
        <v>0</v>
      </c>
      <c r="O88" s="25">
        <v>0</v>
      </c>
      <c r="P88" s="26">
        <v>0</v>
      </c>
      <c r="Q88" s="25">
        <v>0</v>
      </c>
      <c r="R88" s="26">
        <v>0</v>
      </c>
      <c r="S88" s="25">
        <v>0</v>
      </c>
      <c r="T88" s="26">
        <v>0</v>
      </c>
      <c r="U88" s="25">
        <v>0</v>
      </c>
      <c r="V88" s="26">
        <v>0</v>
      </c>
    </row>
    <row r="89" spans="1:22" x14ac:dyDescent="0.25">
      <c r="A89" s="38">
        <f t="shared" si="9"/>
        <v>9</v>
      </c>
      <c r="B89" s="35">
        <v>3209</v>
      </c>
      <c r="C89" s="129" t="str">
        <f>_xlfn.XLOOKUP(__xlnm._FilterDatabase_1511[[#This Row],[SAPSA Number]],'DS Point summary'!A:A,'DS Point summary'!B:B)</f>
        <v>Mark Theo</v>
      </c>
      <c r="D89" s="129" t="str">
        <f>_xlfn.XLOOKUP(__xlnm._FilterDatabase_1511[[#This Row],[SAPSA Number]],'DS Point summary'!A:A,'DS Point summary'!C:C)</f>
        <v>Schuurmans</v>
      </c>
      <c r="E89" s="130" t="str">
        <f>_xlfn.XLOOKUP(__xlnm._FilterDatabase_1511[[#This Row],[SAPSA Number]],'DS Point summary'!A:A,'DS Point summary'!D:D)</f>
        <v>MT</v>
      </c>
      <c r="F89" s="19" t="str">
        <f>_xlfn.XLOOKUP(__xlnm._FilterDatabase_1511[[#This Row],[SAPSA Number]],'DS Point summary'!A:A,'DS Point summary'!E:E)</f>
        <v>S</v>
      </c>
      <c r="G89" s="21">
        <f ca="1">_xlfn.XLOOKUP(__xlnm._FilterDatabase_1511[[#This Row],[SAPSA Number]],'DS Point summary'!A:A,'DS Point summary'!F:F)</f>
        <v>51</v>
      </c>
      <c r="H89" s="21" t="s">
        <v>679</v>
      </c>
      <c r="I89" s="37">
        <f t="shared" si="7"/>
        <v>0</v>
      </c>
      <c r="J89" s="24">
        <f t="shared" si="8"/>
        <v>0</v>
      </c>
      <c r="K89" s="25">
        <v>0</v>
      </c>
      <c r="L89" s="26">
        <v>0</v>
      </c>
      <c r="M89" s="25">
        <v>0</v>
      </c>
      <c r="N89" s="26">
        <v>0</v>
      </c>
      <c r="O89" s="25">
        <v>0</v>
      </c>
      <c r="P89" s="26">
        <v>0</v>
      </c>
      <c r="Q89" s="25">
        <v>0</v>
      </c>
      <c r="R89" s="26">
        <v>0</v>
      </c>
      <c r="S89" s="25">
        <v>0</v>
      </c>
      <c r="T89" s="26">
        <v>0</v>
      </c>
      <c r="U89" s="25">
        <v>0</v>
      </c>
      <c r="V89" s="26">
        <v>0</v>
      </c>
    </row>
    <row r="90" spans="1:22" x14ac:dyDescent="0.25">
      <c r="A90" s="38">
        <f t="shared" si="9"/>
        <v>9</v>
      </c>
      <c r="B90" s="35">
        <v>4966</v>
      </c>
      <c r="C90" s="129" t="str">
        <f>_xlfn.XLOOKUP(__xlnm._FilterDatabase_1511[[#This Row],[SAPSA Number]],'DS Point summary'!A:A,'DS Point summary'!B:B)</f>
        <v>Costantinos</v>
      </c>
      <c r="D90" s="129" t="str">
        <f>_xlfn.XLOOKUP(__xlnm._FilterDatabase_1511[[#This Row],[SAPSA Number]],'DS Point summary'!A:A,'DS Point summary'!C:C)</f>
        <v>Seindis</v>
      </c>
      <c r="E90" s="130" t="str">
        <f>_xlfn.XLOOKUP(__xlnm._FilterDatabase_1511[[#This Row],[SAPSA Number]],'DS Point summary'!A:A,'DS Point summary'!D:D)</f>
        <v>C</v>
      </c>
      <c r="F90" s="19" t="str">
        <f ca="1">_xlfn.XLOOKUP(__xlnm._FilterDatabase_1511[[#This Row],[SAPSA Number]],'DS Point summary'!A:A,'DS Point summary'!E:E)</f>
        <v xml:space="preserve"> </v>
      </c>
      <c r="G90" s="21">
        <f ca="1">_xlfn.XLOOKUP(__xlnm._FilterDatabase_1511[[#This Row],[SAPSA Number]],'DS Point summary'!A:A,'DS Point summary'!F:F)</f>
        <v>33</v>
      </c>
      <c r="H90" s="21" t="s">
        <v>679</v>
      </c>
      <c r="I90" s="37">
        <f t="shared" si="7"/>
        <v>0</v>
      </c>
      <c r="J90" s="24">
        <f t="shared" si="8"/>
        <v>0</v>
      </c>
      <c r="K90" s="25">
        <v>0</v>
      </c>
      <c r="L90" s="26">
        <v>0</v>
      </c>
      <c r="M90" s="25">
        <v>0</v>
      </c>
      <c r="N90" s="26">
        <v>0</v>
      </c>
      <c r="O90" s="25">
        <v>0</v>
      </c>
      <c r="P90" s="26">
        <v>0</v>
      </c>
      <c r="Q90" s="25">
        <v>0</v>
      </c>
      <c r="R90" s="26">
        <v>0</v>
      </c>
      <c r="S90" s="25">
        <v>0</v>
      </c>
      <c r="T90" s="26">
        <v>0</v>
      </c>
      <c r="U90" s="25">
        <v>0</v>
      </c>
      <c r="V90" s="26">
        <v>0</v>
      </c>
    </row>
    <row r="91" spans="1:22" x14ac:dyDescent="0.25">
      <c r="A91" s="38">
        <f t="shared" si="9"/>
        <v>9</v>
      </c>
      <c r="B91" s="47">
        <v>1550</v>
      </c>
      <c r="C91" s="129" t="str">
        <f>_xlfn.XLOOKUP(__xlnm._FilterDatabase_1511[[#This Row],[SAPSA Number]],'DS Point summary'!A:A,'DS Point summary'!B:B)</f>
        <v>Christopher Mark</v>
      </c>
      <c r="D91" s="129" t="str">
        <f>_xlfn.XLOOKUP(__xlnm._FilterDatabase_1511[[#This Row],[SAPSA Number]],'DS Point summary'!A:A,'DS Point summary'!C:C)</f>
        <v>Shadwell</v>
      </c>
      <c r="E91" s="130" t="str">
        <f>_xlfn.XLOOKUP(__xlnm._FilterDatabase_1511[[#This Row],[SAPSA Number]],'DS Point summary'!A:A,'DS Point summary'!D:D)</f>
        <v>CM</v>
      </c>
      <c r="F91" s="19" t="str">
        <f ca="1">_xlfn.XLOOKUP(__xlnm._FilterDatabase_1511[[#This Row],[SAPSA Number]],'DS Point summary'!A:A,'DS Point summary'!E:E)</f>
        <v xml:space="preserve"> </v>
      </c>
      <c r="G91" s="21">
        <f ca="1">_xlfn.XLOOKUP(__xlnm._FilterDatabase_1511[[#This Row],[SAPSA Number]],'DS Point summary'!A:A,'DS Point summary'!F:F)</f>
        <v>34</v>
      </c>
      <c r="H91" s="21" t="s">
        <v>679</v>
      </c>
      <c r="I91" s="37">
        <f t="shared" si="7"/>
        <v>0</v>
      </c>
      <c r="J91" s="24">
        <f t="shared" si="8"/>
        <v>0</v>
      </c>
      <c r="K91" s="25">
        <v>0</v>
      </c>
      <c r="L91" s="26">
        <v>0</v>
      </c>
      <c r="M91" s="25">
        <v>0</v>
      </c>
      <c r="N91" s="26">
        <v>0</v>
      </c>
      <c r="O91" s="25">
        <v>0</v>
      </c>
      <c r="P91" s="26">
        <v>0</v>
      </c>
      <c r="Q91" s="25">
        <v>0</v>
      </c>
      <c r="R91" s="26">
        <v>0</v>
      </c>
      <c r="S91" s="25">
        <v>0</v>
      </c>
      <c r="T91" s="26">
        <v>0</v>
      </c>
      <c r="U91" s="25">
        <v>0</v>
      </c>
      <c r="V91" s="26">
        <v>0</v>
      </c>
    </row>
    <row r="92" spans="1:22" x14ac:dyDescent="0.25">
      <c r="A92" s="34">
        <f t="shared" si="9"/>
        <v>9</v>
      </c>
      <c r="B92" s="35">
        <v>4272</v>
      </c>
      <c r="C92" s="129" t="str">
        <f>_xlfn.XLOOKUP(__xlnm._FilterDatabase_1511[[#This Row],[SAPSA Number]],'DS Point summary'!A:A,'DS Point summary'!B:B)</f>
        <v>Theuns Fichardt</v>
      </c>
      <c r="D92" s="129" t="str">
        <f>_xlfn.XLOOKUP(__xlnm._FilterDatabase_1511[[#This Row],[SAPSA Number]],'DS Point summary'!A:A,'DS Point summary'!C:C)</f>
        <v>Skea</v>
      </c>
      <c r="E92" s="130" t="str">
        <f>_xlfn.XLOOKUP(__xlnm._FilterDatabase_1511[[#This Row],[SAPSA Number]],'DS Point summary'!A:A,'DS Point summary'!D:D)</f>
        <v>TF</v>
      </c>
      <c r="F92" s="19" t="str">
        <f ca="1">_xlfn.XLOOKUP(__xlnm._FilterDatabase_1511[[#This Row],[SAPSA Number]],'DS Point summary'!A:A,'DS Point summary'!E:E)</f>
        <v xml:space="preserve"> </v>
      </c>
      <c r="G92" s="21">
        <f ca="1">_xlfn.XLOOKUP(__xlnm._FilterDatabase_1511[[#This Row],[SAPSA Number]],'DS Point summary'!A:A,'DS Point summary'!F:F)</f>
        <v>49</v>
      </c>
      <c r="H92" s="21" t="s">
        <v>679</v>
      </c>
      <c r="I92" s="37">
        <f t="shared" si="7"/>
        <v>0</v>
      </c>
      <c r="J92" s="24">
        <f t="shared" si="8"/>
        <v>0</v>
      </c>
      <c r="K92" s="25">
        <v>0</v>
      </c>
      <c r="L92" s="26">
        <v>0</v>
      </c>
      <c r="M92" s="25">
        <v>0</v>
      </c>
      <c r="N92" s="26">
        <v>0</v>
      </c>
      <c r="O92" s="25">
        <v>0</v>
      </c>
      <c r="P92" s="26">
        <v>0</v>
      </c>
      <c r="Q92" s="25">
        <v>0</v>
      </c>
      <c r="R92" s="26">
        <v>0</v>
      </c>
      <c r="S92" s="25">
        <v>0</v>
      </c>
      <c r="T92" s="26">
        <v>0</v>
      </c>
      <c r="U92" s="25">
        <v>0</v>
      </c>
      <c r="V92" s="26">
        <v>0</v>
      </c>
    </row>
    <row r="93" spans="1:22" x14ac:dyDescent="0.25">
      <c r="A93" s="34">
        <f t="shared" si="9"/>
        <v>9</v>
      </c>
      <c r="B93" s="35">
        <v>3587</v>
      </c>
      <c r="C93" s="129" t="str">
        <f>_xlfn.XLOOKUP(__xlnm._FilterDatabase_1511[[#This Row],[SAPSA Number]],'DS Point summary'!A:A,'DS Point summary'!B:B)</f>
        <v>Daniel Lodewyk</v>
      </c>
      <c r="D93" s="129" t="str">
        <f>_xlfn.XLOOKUP(__xlnm._FilterDatabase_1511[[#This Row],[SAPSA Number]],'DS Point summary'!A:A,'DS Point summary'!C:C)</f>
        <v>Smit</v>
      </c>
      <c r="E93" s="130" t="str">
        <f>_xlfn.XLOOKUP(__xlnm._FilterDatabase_1511[[#This Row],[SAPSA Number]],'DS Point summary'!A:A,'DS Point summary'!D:D)</f>
        <v>DL</v>
      </c>
      <c r="F93" s="19" t="str">
        <f ca="1">_xlfn.XLOOKUP(__xlnm._FilterDatabase_1511[[#This Row],[SAPSA Number]],'DS Point summary'!A:A,'DS Point summary'!E:E)</f>
        <v xml:space="preserve"> </v>
      </c>
      <c r="G93" s="21">
        <f ca="1">_xlfn.XLOOKUP(__xlnm._FilterDatabase_1511[[#This Row],[SAPSA Number]],'DS Point summary'!A:A,'DS Point summary'!F:F)</f>
        <v>37</v>
      </c>
      <c r="H93" s="21" t="s">
        <v>679</v>
      </c>
      <c r="I93" s="37">
        <f t="shared" si="7"/>
        <v>0</v>
      </c>
      <c r="J93" s="24">
        <f t="shared" si="8"/>
        <v>0</v>
      </c>
      <c r="K93" s="25">
        <v>0</v>
      </c>
      <c r="L93" s="26">
        <v>0</v>
      </c>
      <c r="M93" s="25">
        <v>0</v>
      </c>
      <c r="N93" s="26">
        <v>0</v>
      </c>
      <c r="O93" s="25">
        <v>0</v>
      </c>
      <c r="P93" s="26">
        <v>0</v>
      </c>
      <c r="Q93" s="25">
        <v>0</v>
      </c>
      <c r="R93" s="26">
        <v>0</v>
      </c>
      <c r="S93" s="25">
        <v>0</v>
      </c>
      <c r="T93" s="26">
        <v>0</v>
      </c>
      <c r="U93" s="25">
        <v>0</v>
      </c>
      <c r="V93" s="26">
        <v>0</v>
      </c>
    </row>
    <row r="94" spans="1:22" x14ac:dyDescent="0.25">
      <c r="A94" s="38">
        <f t="shared" si="9"/>
        <v>9</v>
      </c>
      <c r="B94" s="39">
        <v>572</v>
      </c>
      <c r="C94" s="129" t="str">
        <f>_xlfn.XLOOKUP(__xlnm._FilterDatabase_1511[[#This Row],[SAPSA Number]],'DS Point summary'!A:A,'DS Point summary'!B:B)</f>
        <v>DJ</v>
      </c>
      <c r="D94" s="129" t="str">
        <f>_xlfn.XLOOKUP(__xlnm._FilterDatabase_1511[[#This Row],[SAPSA Number]],'DS Point summary'!A:A,'DS Point summary'!C:C)</f>
        <v>Smith</v>
      </c>
      <c r="E94" s="130" t="str">
        <f>_xlfn.XLOOKUP(__xlnm._FilterDatabase_1511[[#This Row],[SAPSA Number]],'DS Point summary'!A:A,'DS Point summary'!D:D)</f>
        <v>DJ</v>
      </c>
      <c r="F94" s="19" t="str">
        <f ca="1">_xlfn.XLOOKUP(__xlnm._FilterDatabase_1511[[#This Row],[SAPSA Number]],'DS Point summary'!A:A,'DS Point summary'!E:E)</f>
        <v>S</v>
      </c>
      <c r="G94" s="21">
        <f ca="1">_xlfn.XLOOKUP(__xlnm._FilterDatabase_1511[[#This Row],[SAPSA Number]],'DS Point summary'!A:A,'DS Point summary'!F:F)</f>
        <v>57</v>
      </c>
      <c r="H94" s="21" t="s">
        <v>679</v>
      </c>
      <c r="I94" s="37">
        <f t="shared" si="7"/>
        <v>0</v>
      </c>
      <c r="J94" s="24">
        <f t="shared" si="8"/>
        <v>0</v>
      </c>
      <c r="K94" s="25">
        <v>0</v>
      </c>
      <c r="L94" s="26">
        <v>0</v>
      </c>
      <c r="M94" s="25">
        <v>0</v>
      </c>
      <c r="N94" s="26">
        <v>0</v>
      </c>
      <c r="O94" s="25">
        <v>0</v>
      </c>
      <c r="P94" s="26">
        <v>0</v>
      </c>
      <c r="Q94" s="25">
        <v>0</v>
      </c>
      <c r="R94" s="26">
        <v>0</v>
      </c>
      <c r="S94" s="25">
        <v>0</v>
      </c>
      <c r="T94" s="26">
        <v>0</v>
      </c>
      <c r="U94" s="25">
        <v>0</v>
      </c>
      <c r="V94" s="26">
        <v>0</v>
      </c>
    </row>
    <row r="95" spans="1:22" x14ac:dyDescent="0.25">
      <c r="A95" s="38">
        <f t="shared" si="9"/>
        <v>9</v>
      </c>
      <c r="B95" s="39">
        <v>1321</v>
      </c>
      <c r="C95" s="129" t="str">
        <f>_xlfn.XLOOKUP(__xlnm._FilterDatabase_1511[[#This Row],[SAPSA Number]],'DS Point summary'!A:A,'DS Point summary'!B:B)</f>
        <v>Neal Monisen</v>
      </c>
      <c r="D95" s="129" t="str">
        <f>_xlfn.XLOOKUP(__xlnm._FilterDatabase_1511[[#This Row],[SAPSA Number]],'DS Point summary'!A:A,'DS Point summary'!C:C)</f>
        <v>Sokay</v>
      </c>
      <c r="E95" s="130" t="str">
        <f>_xlfn.XLOOKUP(__xlnm._FilterDatabase_1511[[#This Row],[SAPSA Number]],'DS Point summary'!A:A,'DS Point summary'!D:D)</f>
        <v>NM</v>
      </c>
      <c r="F95" s="19" t="str">
        <f ca="1">_xlfn.XLOOKUP(__xlnm._FilterDatabase_1511[[#This Row],[SAPSA Number]],'DS Point summary'!A:A,'DS Point summary'!E:E)</f>
        <v xml:space="preserve"> </v>
      </c>
      <c r="G95" s="21">
        <f ca="1">_xlfn.XLOOKUP(__xlnm._FilterDatabase_1511[[#This Row],[SAPSA Number]],'DS Point summary'!A:A,'DS Point summary'!F:F)</f>
        <v>49</v>
      </c>
      <c r="H95" s="21" t="s">
        <v>679</v>
      </c>
      <c r="I95" s="37">
        <f t="shared" si="7"/>
        <v>0</v>
      </c>
      <c r="J95" s="24">
        <f t="shared" si="8"/>
        <v>0</v>
      </c>
      <c r="K95" s="25">
        <v>0</v>
      </c>
      <c r="L95" s="26">
        <v>0</v>
      </c>
      <c r="M95" s="25">
        <v>0</v>
      </c>
      <c r="N95" s="26">
        <v>0</v>
      </c>
      <c r="O95" s="25">
        <v>0</v>
      </c>
      <c r="P95" s="26">
        <v>0</v>
      </c>
      <c r="Q95" s="25">
        <v>0</v>
      </c>
      <c r="R95" s="26">
        <v>0</v>
      </c>
      <c r="S95" s="25">
        <v>0</v>
      </c>
      <c r="T95" s="26">
        <v>0</v>
      </c>
      <c r="U95" s="25">
        <v>0</v>
      </c>
      <c r="V95" s="26">
        <v>0</v>
      </c>
    </row>
    <row r="96" spans="1:22" x14ac:dyDescent="0.25">
      <c r="A96" s="38">
        <f t="shared" si="9"/>
        <v>9</v>
      </c>
      <c r="B96" s="39">
        <v>3832</v>
      </c>
      <c r="C96" s="129" t="str">
        <f>_xlfn.XLOOKUP(__xlnm._FilterDatabase_1511[[#This Row],[SAPSA Number]],'DS Point summary'!A:A,'DS Point summary'!B:B)</f>
        <v>Dion Rowlands</v>
      </c>
      <c r="D96" s="129" t="str">
        <f>_xlfn.XLOOKUP(__xlnm._FilterDatabase_1511[[#This Row],[SAPSA Number]],'DS Point summary'!A:A,'DS Point summary'!C:C)</f>
        <v>Stead</v>
      </c>
      <c r="E96" s="130" t="str">
        <f>_xlfn.XLOOKUP(__xlnm._FilterDatabase_1511[[#This Row],[SAPSA Number]],'DS Point summary'!A:A,'DS Point summary'!D:D)</f>
        <v>DR</v>
      </c>
      <c r="F96" s="19" t="str">
        <f>_xlfn.XLOOKUP(__xlnm._FilterDatabase_1511[[#This Row],[SAPSA Number]],'DS Point summary'!A:A,'DS Point summary'!E:E)</f>
        <v>S</v>
      </c>
      <c r="G96" s="21">
        <f ca="1">_xlfn.XLOOKUP(__xlnm._FilterDatabase_1511[[#This Row],[SAPSA Number]],'DS Point summary'!A:A,'DS Point summary'!F:F)</f>
        <v>50</v>
      </c>
      <c r="H96" s="31" t="s">
        <v>679</v>
      </c>
      <c r="I96" s="67">
        <f t="shared" si="7"/>
        <v>0</v>
      </c>
      <c r="J96" s="24">
        <f t="shared" si="8"/>
        <v>0</v>
      </c>
      <c r="K96" s="68">
        <v>0</v>
      </c>
      <c r="L96" s="69">
        <v>0</v>
      </c>
      <c r="M96" s="68">
        <v>0</v>
      </c>
      <c r="N96" s="69">
        <v>0</v>
      </c>
      <c r="O96" s="68">
        <v>0</v>
      </c>
      <c r="P96" s="69">
        <v>0</v>
      </c>
      <c r="Q96" s="68">
        <v>0</v>
      </c>
      <c r="R96" s="69">
        <v>0</v>
      </c>
      <c r="S96" s="68">
        <v>0</v>
      </c>
      <c r="T96" s="69">
        <v>0</v>
      </c>
      <c r="U96" s="68">
        <v>0</v>
      </c>
      <c r="V96" s="69">
        <v>0</v>
      </c>
    </row>
    <row r="97" spans="1:22" x14ac:dyDescent="0.25">
      <c r="A97" s="34">
        <f t="shared" si="9"/>
        <v>9</v>
      </c>
      <c r="B97" s="35">
        <v>3395</v>
      </c>
      <c r="C97" s="129" t="str">
        <f>_xlfn.XLOOKUP(__xlnm._FilterDatabase_1511[[#This Row],[SAPSA Number]],'DS Point summary'!A:A,'DS Point summary'!B:B)</f>
        <v>Andrea</v>
      </c>
      <c r="D97" s="129" t="str">
        <f>_xlfn.XLOOKUP(__xlnm._FilterDatabase_1511[[#This Row],[SAPSA Number]],'DS Point summary'!A:A,'DS Point summary'!C:C)</f>
        <v>Stevenson</v>
      </c>
      <c r="E97" s="130" t="str">
        <f>_xlfn.XLOOKUP(__xlnm._FilterDatabase_1511[[#This Row],[SAPSA Number]],'DS Point summary'!A:A,'DS Point summary'!D:D)</f>
        <v>A</v>
      </c>
      <c r="F97" s="19" t="str">
        <f>_xlfn.XLOOKUP(__xlnm._FilterDatabase_1511[[#This Row],[SAPSA Number]],'DS Point summary'!A:A,'DS Point summary'!E:E)</f>
        <v>Lady</v>
      </c>
      <c r="G97" s="21">
        <f ca="1">_xlfn.XLOOKUP(__xlnm._FilterDatabase_1511[[#This Row],[SAPSA Number]],'DS Point summary'!A:A,'DS Point summary'!F:F)</f>
        <v>54</v>
      </c>
      <c r="H97" s="36" t="s">
        <v>679</v>
      </c>
      <c r="I97" s="37">
        <f t="shared" si="7"/>
        <v>0</v>
      </c>
      <c r="J97" s="24">
        <f t="shared" si="8"/>
        <v>0</v>
      </c>
      <c r="K97" s="70">
        <v>0</v>
      </c>
      <c r="L97" s="71">
        <v>0</v>
      </c>
      <c r="M97" s="70">
        <v>0</v>
      </c>
      <c r="N97" s="71">
        <v>0</v>
      </c>
      <c r="O97" s="70">
        <v>0</v>
      </c>
      <c r="P97" s="71">
        <v>0</v>
      </c>
      <c r="Q97" s="70">
        <v>0</v>
      </c>
      <c r="R97" s="71">
        <v>0</v>
      </c>
      <c r="S97" s="70">
        <v>0</v>
      </c>
      <c r="T97" s="71">
        <v>0</v>
      </c>
      <c r="U97" s="70">
        <v>0</v>
      </c>
      <c r="V97" s="71">
        <v>0</v>
      </c>
    </row>
    <row r="98" spans="1:22" x14ac:dyDescent="0.25">
      <c r="A98" s="34">
        <f t="shared" si="9"/>
        <v>9</v>
      </c>
      <c r="B98" s="35">
        <v>3396</v>
      </c>
      <c r="C98" s="129" t="str">
        <f>_xlfn.XLOOKUP(__xlnm._FilterDatabase_1511[[#This Row],[SAPSA Number]],'DS Point summary'!A:A,'DS Point summary'!B:B)</f>
        <v>Irving Robert</v>
      </c>
      <c r="D98" s="129" t="str">
        <f>_xlfn.XLOOKUP(__xlnm._FilterDatabase_1511[[#This Row],[SAPSA Number]],'DS Point summary'!A:A,'DS Point summary'!C:C)</f>
        <v>Stevenson</v>
      </c>
      <c r="E98" s="130" t="str">
        <f>_xlfn.XLOOKUP(__xlnm._FilterDatabase_1511[[#This Row],[SAPSA Number]],'DS Point summary'!A:A,'DS Point summary'!D:D)</f>
        <v>IR</v>
      </c>
      <c r="F98" s="19" t="str">
        <f ca="1">_xlfn.XLOOKUP(__xlnm._FilterDatabase_1511[[#This Row],[SAPSA Number]],'DS Point summary'!A:A,'DS Point summary'!E:E)</f>
        <v>SS</v>
      </c>
      <c r="G98" s="21">
        <f ca="1">_xlfn.XLOOKUP(__xlnm._FilterDatabase_1511[[#This Row],[SAPSA Number]],'DS Point summary'!A:A,'DS Point summary'!F:F)</f>
        <v>68</v>
      </c>
      <c r="H98" s="36" t="s">
        <v>679</v>
      </c>
      <c r="I98" s="37">
        <f t="shared" ref="I98:I124" si="10">(IF(K98&gt;0,1,0)+(IF(L98&gt;0,1,0))+(IF(M98&gt;0,1,0))+(IF(N98&gt;0,1,0))+(IF(O98&gt;0,1,0))+(IF(P98&gt;0,1,0))+(IF(Q98&gt;0,1,0))+(IF(R98&gt;0,1,0))+(IF(S98&gt;0,1,0))+(IF(T98&gt;0,1,0))+(IF(U98&gt;0,1,0))+(IF(V98&gt;0,1,0)))</f>
        <v>0</v>
      </c>
      <c r="J98" s="24">
        <f t="shared" ref="J98:J124" si="11">(LARGE(K98:U98,1)+LARGE(K98:U98,2)+LARGE(K98:U98,3)+LARGE(K98:U98,4)+LARGE(K98:U98,5))/5</f>
        <v>0</v>
      </c>
      <c r="K98" s="70">
        <v>0</v>
      </c>
      <c r="L98" s="71">
        <v>0</v>
      </c>
      <c r="M98" s="70">
        <v>0</v>
      </c>
      <c r="N98" s="71">
        <v>0</v>
      </c>
      <c r="O98" s="70">
        <v>0</v>
      </c>
      <c r="P98" s="71">
        <v>0</v>
      </c>
      <c r="Q98" s="70">
        <v>0</v>
      </c>
      <c r="R98" s="71">
        <v>0</v>
      </c>
      <c r="S98" s="70">
        <v>0</v>
      </c>
      <c r="T98" s="71">
        <v>0</v>
      </c>
      <c r="U98" s="70">
        <v>0</v>
      </c>
      <c r="V98" s="71">
        <v>0</v>
      </c>
    </row>
    <row r="99" spans="1:22" x14ac:dyDescent="0.25">
      <c r="A99" s="34">
        <f t="shared" si="9"/>
        <v>9</v>
      </c>
      <c r="B99" s="35">
        <v>2688</v>
      </c>
      <c r="C99" s="129" t="str">
        <f>_xlfn.XLOOKUP(__xlnm._FilterDatabase_1511[[#This Row],[SAPSA Number]],'DS Point summary'!A:A,'DS Point summary'!B:B)</f>
        <v>Durandt Hendrik</v>
      </c>
      <c r="D99" s="129" t="str">
        <f>_xlfn.XLOOKUP(__xlnm._FilterDatabase_1511[[#This Row],[SAPSA Number]],'DS Point summary'!A:A,'DS Point summary'!C:C)</f>
        <v>Storm</v>
      </c>
      <c r="E99" s="130" t="str">
        <f>_xlfn.XLOOKUP(__xlnm._FilterDatabase_1511[[#This Row],[SAPSA Number]],'DS Point summary'!A:A,'DS Point summary'!D:D)</f>
        <v>DH</v>
      </c>
      <c r="F99" s="19" t="str">
        <f ca="1">_xlfn.XLOOKUP(__xlnm._FilterDatabase_1511[[#This Row],[SAPSA Number]],'DS Point summary'!A:A,'DS Point summary'!E:E)</f>
        <v>Jnr</v>
      </c>
      <c r="G99" s="21">
        <f ca="1">_xlfn.XLOOKUP(__xlnm._FilterDatabase_1511[[#This Row],[SAPSA Number]],'DS Point summary'!A:A,'DS Point summary'!F:F)</f>
        <v>20</v>
      </c>
      <c r="H99" s="36" t="s">
        <v>679</v>
      </c>
      <c r="I99" s="37">
        <f t="shared" si="10"/>
        <v>0</v>
      </c>
      <c r="J99" s="24">
        <f t="shared" si="11"/>
        <v>0</v>
      </c>
      <c r="K99" s="70">
        <v>0</v>
      </c>
      <c r="L99" s="71">
        <v>0</v>
      </c>
      <c r="M99" s="70">
        <v>0</v>
      </c>
      <c r="N99" s="71">
        <v>0</v>
      </c>
      <c r="O99" s="70">
        <v>0</v>
      </c>
      <c r="P99" s="71">
        <v>0</v>
      </c>
      <c r="Q99" s="70">
        <v>0</v>
      </c>
      <c r="R99" s="71">
        <v>0</v>
      </c>
      <c r="S99" s="70">
        <v>0</v>
      </c>
      <c r="T99" s="71">
        <v>0</v>
      </c>
      <c r="U99" s="70">
        <v>0</v>
      </c>
      <c r="V99" s="71">
        <v>0</v>
      </c>
    </row>
    <row r="100" spans="1:22" x14ac:dyDescent="0.25">
      <c r="A100" s="34">
        <f t="shared" si="9"/>
        <v>9</v>
      </c>
      <c r="B100" s="35">
        <v>3836</v>
      </c>
      <c r="C100" s="129" t="str">
        <f>_xlfn.XLOOKUP(__xlnm._FilterDatabase_1511[[#This Row],[SAPSA Number]],'DS Point summary'!A:A,'DS Point summary'!B:B)</f>
        <v>Deon</v>
      </c>
      <c r="D100" s="129" t="str">
        <f>_xlfn.XLOOKUP(__xlnm._FilterDatabase_1511[[#This Row],[SAPSA Number]],'DS Point summary'!A:A,'DS Point summary'!C:C)</f>
        <v>Storm</v>
      </c>
      <c r="E100" s="130" t="str">
        <f>_xlfn.XLOOKUP(__xlnm._FilterDatabase_1511[[#This Row],[SAPSA Number]],'DS Point summary'!A:A,'DS Point summary'!D:D)</f>
        <v>D</v>
      </c>
      <c r="F100" s="19" t="str">
        <f ca="1">_xlfn.XLOOKUP(__xlnm._FilterDatabase_1511[[#This Row],[SAPSA Number]],'DS Point summary'!A:A,'DS Point summary'!E:E)</f>
        <v>SS</v>
      </c>
      <c r="G100" s="21">
        <f ca="1">_xlfn.XLOOKUP(__xlnm._FilterDatabase_1511[[#This Row],[SAPSA Number]],'DS Point summary'!A:A,'DS Point summary'!F:F)</f>
        <v>65</v>
      </c>
      <c r="H100" s="36" t="s">
        <v>679</v>
      </c>
      <c r="I100" s="37">
        <f t="shared" si="10"/>
        <v>0</v>
      </c>
      <c r="J100" s="24">
        <f t="shared" si="11"/>
        <v>0</v>
      </c>
      <c r="K100" s="70">
        <v>0</v>
      </c>
      <c r="L100" s="71">
        <v>0</v>
      </c>
      <c r="M100" s="70">
        <v>0</v>
      </c>
      <c r="N100" s="71">
        <v>0</v>
      </c>
      <c r="O100" s="70">
        <v>0</v>
      </c>
      <c r="P100" s="71">
        <v>0</v>
      </c>
      <c r="Q100" s="70">
        <v>0</v>
      </c>
      <c r="R100" s="71">
        <v>0</v>
      </c>
      <c r="S100" s="70">
        <v>0</v>
      </c>
      <c r="T100" s="71">
        <v>0</v>
      </c>
      <c r="U100" s="70">
        <v>0</v>
      </c>
      <c r="V100" s="71">
        <v>0</v>
      </c>
    </row>
    <row r="101" spans="1:22" x14ac:dyDescent="0.25">
      <c r="A101" s="34">
        <f t="shared" si="9"/>
        <v>9</v>
      </c>
      <c r="B101" s="35">
        <v>475</v>
      </c>
      <c r="C101" s="129" t="str">
        <f>_xlfn.XLOOKUP(__xlnm._FilterDatabase_1511[[#This Row],[SAPSA Number]],'DS Point summary'!A:A,'DS Point summary'!B:B)</f>
        <v>Wynand Johannes</v>
      </c>
      <c r="D101" s="129" t="str">
        <f>_xlfn.XLOOKUP(__xlnm._FilterDatabase_1511[[#This Row],[SAPSA Number]],'DS Point summary'!A:A,'DS Point summary'!C:C)</f>
        <v>Strydom</v>
      </c>
      <c r="E101" s="130" t="str">
        <f>_xlfn.XLOOKUP(__xlnm._FilterDatabase_1511[[#This Row],[SAPSA Number]],'DS Point summary'!A:A,'DS Point summary'!D:D)</f>
        <v>WJ</v>
      </c>
      <c r="F101" s="19" t="str">
        <f ca="1">_xlfn.XLOOKUP(__xlnm._FilterDatabase_1511[[#This Row],[SAPSA Number]],'DS Point summary'!A:A,'DS Point summary'!E:E)</f>
        <v xml:space="preserve"> </v>
      </c>
      <c r="G101" s="21">
        <f ca="1">_xlfn.XLOOKUP(__xlnm._FilterDatabase_1511[[#This Row],[SAPSA Number]],'DS Point summary'!A:A,'DS Point summary'!F:F)</f>
        <v>49</v>
      </c>
      <c r="H101" s="36" t="s">
        <v>679</v>
      </c>
      <c r="I101" s="37">
        <f t="shared" si="10"/>
        <v>0</v>
      </c>
      <c r="J101" s="24">
        <f t="shared" si="11"/>
        <v>0</v>
      </c>
      <c r="K101" s="70">
        <v>0</v>
      </c>
      <c r="L101" s="71">
        <v>0</v>
      </c>
      <c r="M101" s="70">
        <v>0</v>
      </c>
      <c r="N101" s="71">
        <v>0</v>
      </c>
      <c r="O101" s="70">
        <v>0</v>
      </c>
      <c r="P101" s="71">
        <v>0</v>
      </c>
      <c r="Q101" s="70">
        <v>0</v>
      </c>
      <c r="R101" s="71">
        <v>0</v>
      </c>
      <c r="S101" s="70">
        <v>0</v>
      </c>
      <c r="T101" s="71">
        <v>0</v>
      </c>
      <c r="U101" s="70">
        <v>0</v>
      </c>
      <c r="V101" s="71">
        <v>0</v>
      </c>
    </row>
    <row r="102" spans="1:22" x14ac:dyDescent="0.25">
      <c r="A102" s="34">
        <f t="shared" si="9"/>
        <v>9</v>
      </c>
      <c r="B102" s="47">
        <v>269</v>
      </c>
      <c r="C102" s="129" t="str">
        <f>_xlfn.XLOOKUP(__xlnm._FilterDatabase_1511[[#This Row],[SAPSA Number]],'DS Point summary'!A:A,'DS Point summary'!B:B)</f>
        <v>Ruark</v>
      </c>
      <c r="D102" s="129" t="str">
        <f>_xlfn.XLOOKUP(__xlnm._FilterDatabase_1511[[#This Row],[SAPSA Number]],'DS Point summary'!A:A,'DS Point summary'!C:C)</f>
        <v>Swanepoel</v>
      </c>
      <c r="E102" s="130" t="str">
        <f>_xlfn.XLOOKUP(__xlnm._FilterDatabase_1511[[#This Row],[SAPSA Number]],'DS Point summary'!A:A,'DS Point summary'!D:D)</f>
        <v>R</v>
      </c>
      <c r="F102" s="19" t="str">
        <f ca="1">_xlfn.XLOOKUP(__xlnm._FilterDatabase_1511[[#This Row],[SAPSA Number]],'DS Point summary'!A:A,'DS Point summary'!E:E)</f>
        <v xml:space="preserve"> </v>
      </c>
      <c r="G102" s="21">
        <f ca="1">_xlfn.XLOOKUP(__xlnm._FilterDatabase_1511[[#This Row],[SAPSA Number]],'DS Point summary'!A:A,'DS Point summary'!F:F)</f>
        <v>39</v>
      </c>
      <c r="H102" s="36" t="s">
        <v>679</v>
      </c>
      <c r="I102" s="37">
        <f t="shared" si="10"/>
        <v>0</v>
      </c>
      <c r="J102" s="24">
        <f t="shared" si="11"/>
        <v>0</v>
      </c>
      <c r="K102" s="70">
        <v>0</v>
      </c>
      <c r="L102" s="71">
        <v>0</v>
      </c>
      <c r="M102" s="70">
        <v>0</v>
      </c>
      <c r="N102" s="71">
        <v>0</v>
      </c>
      <c r="O102" s="70">
        <v>0</v>
      </c>
      <c r="P102" s="71">
        <v>0</v>
      </c>
      <c r="Q102" s="70">
        <v>0</v>
      </c>
      <c r="R102" s="71">
        <v>0</v>
      </c>
      <c r="S102" s="70">
        <v>0</v>
      </c>
      <c r="T102" s="71">
        <v>0</v>
      </c>
      <c r="U102" s="70">
        <v>0</v>
      </c>
      <c r="V102" s="71">
        <v>0</v>
      </c>
    </row>
    <row r="103" spans="1:22" x14ac:dyDescent="0.25">
      <c r="A103" s="34">
        <f t="shared" si="9"/>
        <v>9</v>
      </c>
      <c r="B103" s="35">
        <v>4858</v>
      </c>
      <c r="C103" s="129" t="str">
        <f>_xlfn.XLOOKUP(__xlnm._FilterDatabase_1511[[#This Row],[SAPSA Number]],'DS Point summary'!A:A,'DS Point summary'!B:B)</f>
        <v>Jacques</v>
      </c>
      <c r="D103" s="129" t="str">
        <f>_xlfn.XLOOKUP(__xlnm._FilterDatabase_1511[[#This Row],[SAPSA Number]],'DS Point summary'!A:A,'DS Point summary'!C:C)</f>
        <v>Swanepoel</v>
      </c>
      <c r="E103" s="130" t="str">
        <f>_xlfn.XLOOKUP(__xlnm._FilterDatabase_1511[[#This Row],[SAPSA Number]],'DS Point summary'!A:A,'DS Point summary'!D:D)</f>
        <v>J</v>
      </c>
      <c r="F103" s="19" t="str">
        <f ca="1">_xlfn.XLOOKUP(__xlnm._FilterDatabase_1511[[#This Row],[SAPSA Number]],'DS Point summary'!A:A,'DS Point summary'!E:E)</f>
        <v xml:space="preserve"> </v>
      </c>
      <c r="G103" s="21">
        <f ca="1">_xlfn.XLOOKUP(__xlnm._FilterDatabase_1511[[#This Row],[SAPSA Number]],'DS Point summary'!A:A,'DS Point summary'!F:F)</f>
        <v>28</v>
      </c>
      <c r="H103" s="36" t="s">
        <v>679</v>
      </c>
      <c r="I103" s="37">
        <f t="shared" si="10"/>
        <v>0</v>
      </c>
      <c r="J103" s="24">
        <f t="shared" si="11"/>
        <v>0</v>
      </c>
      <c r="K103" s="70">
        <v>0</v>
      </c>
      <c r="L103" s="71">
        <v>0</v>
      </c>
      <c r="M103" s="70">
        <v>0</v>
      </c>
      <c r="N103" s="71">
        <v>0</v>
      </c>
      <c r="O103" s="70">
        <v>0</v>
      </c>
      <c r="P103" s="71">
        <v>0</v>
      </c>
      <c r="Q103" s="70">
        <v>0</v>
      </c>
      <c r="R103" s="71">
        <v>0</v>
      </c>
      <c r="S103" s="70">
        <v>0</v>
      </c>
      <c r="T103" s="71">
        <v>0</v>
      </c>
      <c r="U103" s="70">
        <v>0</v>
      </c>
      <c r="V103" s="71">
        <v>0</v>
      </c>
    </row>
    <row r="104" spans="1:22" x14ac:dyDescent="0.25">
      <c r="A104" s="34">
        <f t="shared" si="9"/>
        <v>9</v>
      </c>
      <c r="B104" s="35">
        <v>2960</v>
      </c>
      <c r="C104" s="129" t="str">
        <f>_xlfn.XLOOKUP(__xlnm._FilterDatabase_1511[[#This Row],[SAPSA Number]],'DS Point summary'!A:A,'DS Point summary'!B:B)</f>
        <v>Henno</v>
      </c>
      <c r="D104" s="129" t="str">
        <f>_xlfn.XLOOKUP(__xlnm._FilterDatabase_1511[[#This Row],[SAPSA Number]],'DS Point summary'!A:A,'DS Point summary'!C:C)</f>
        <v>Terblanche</v>
      </c>
      <c r="E104" s="130" t="str">
        <f>_xlfn.XLOOKUP(__xlnm._FilterDatabase_1511[[#This Row],[SAPSA Number]],'DS Point summary'!A:A,'DS Point summary'!D:D)</f>
        <v>H</v>
      </c>
      <c r="F104" s="19" t="str">
        <f ca="1">_xlfn.XLOOKUP(__xlnm._FilterDatabase_1511[[#This Row],[SAPSA Number]],'DS Point summary'!A:A,'DS Point summary'!E:E)</f>
        <v xml:space="preserve"> </v>
      </c>
      <c r="G104" s="21">
        <f ca="1">_xlfn.XLOOKUP(__xlnm._FilterDatabase_1511[[#This Row],[SAPSA Number]],'DS Point summary'!A:A,'DS Point summary'!F:F)</f>
        <v>45</v>
      </c>
      <c r="H104" s="36" t="s">
        <v>679</v>
      </c>
      <c r="I104" s="37">
        <f t="shared" si="10"/>
        <v>0</v>
      </c>
      <c r="J104" s="24">
        <f t="shared" si="11"/>
        <v>0</v>
      </c>
      <c r="K104" s="70">
        <v>0</v>
      </c>
      <c r="L104" s="71">
        <v>0</v>
      </c>
      <c r="M104" s="70">
        <v>0</v>
      </c>
      <c r="N104" s="71">
        <v>0</v>
      </c>
      <c r="O104" s="70">
        <v>0</v>
      </c>
      <c r="P104" s="71">
        <v>0</v>
      </c>
      <c r="Q104" s="70">
        <v>0</v>
      </c>
      <c r="R104" s="71">
        <v>0</v>
      </c>
      <c r="S104" s="70">
        <v>0</v>
      </c>
      <c r="T104" s="71">
        <v>0</v>
      </c>
      <c r="U104" s="70">
        <v>0</v>
      </c>
      <c r="V104" s="71">
        <v>0</v>
      </c>
    </row>
    <row r="105" spans="1:22" x14ac:dyDescent="0.25">
      <c r="A105" s="34">
        <f t="shared" si="9"/>
        <v>9</v>
      </c>
      <c r="B105" s="35">
        <v>807</v>
      </c>
      <c r="C105" s="129" t="str">
        <f>_xlfn.XLOOKUP(__xlnm._FilterDatabase_1511[[#This Row],[SAPSA Number]],'DS Point summary'!A:A,'DS Point summary'!B:B)</f>
        <v>Frederik Christoffel</v>
      </c>
      <c r="D105" s="129" t="str">
        <f>_xlfn.XLOOKUP(__xlnm._FilterDatabase_1511[[#This Row],[SAPSA Number]],'DS Point summary'!A:A,'DS Point summary'!C:C)</f>
        <v>Truter</v>
      </c>
      <c r="E105" s="130" t="str">
        <f>_xlfn.XLOOKUP(__xlnm._FilterDatabase_1511[[#This Row],[SAPSA Number]],'DS Point summary'!A:A,'DS Point summary'!D:D)</f>
        <v>FC</v>
      </c>
      <c r="F105" s="19" t="str">
        <f ca="1">_xlfn.XLOOKUP(__xlnm._FilterDatabase_1511[[#This Row],[SAPSA Number]],'DS Point summary'!A:A,'DS Point summary'!E:E)</f>
        <v>Jnr</v>
      </c>
      <c r="G105" s="21">
        <f ca="1">_xlfn.XLOOKUP(__xlnm._FilterDatabase_1511[[#This Row],[SAPSA Number]],'DS Point summary'!A:A,'DS Point summary'!F:F)</f>
        <v>20</v>
      </c>
      <c r="H105" s="36" t="s">
        <v>679</v>
      </c>
      <c r="I105" s="37">
        <f t="shared" si="10"/>
        <v>0</v>
      </c>
      <c r="J105" s="24">
        <f t="shared" si="11"/>
        <v>0</v>
      </c>
      <c r="K105" s="70">
        <v>0</v>
      </c>
      <c r="L105" s="71">
        <v>0</v>
      </c>
      <c r="M105" s="70">
        <v>0</v>
      </c>
      <c r="N105" s="71">
        <v>0</v>
      </c>
      <c r="O105" s="70">
        <v>0</v>
      </c>
      <c r="P105" s="71">
        <v>0</v>
      </c>
      <c r="Q105" s="70">
        <v>0</v>
      </c>
      <c r="R105" s="71">
        <v>0</v>
      </c>
      <c r="S105" s="70">
        <v>0</v>
      </c>
      <c r="T105" s="71">
        <v>0</v>
      </c>
      <c r="U105" s="70">
        <v>0</v>
      </c>
      <c r="V105" s="71">
        <v>0</v>
      </c>
    </row>
    <row r="106" spans="1:22" x14ac:dyDescent="0.25">
      <c r="A106" s="34">
        <f t="shared" si="9"/>
        <v>9</v>
      </c>
      <c r="B106" s="35">
        <v>1113</v>
      </c>
      <c r="C106" s="129" t="str">
        <f>_xlfn.XLOOKUP(__xlnm._FilterDatabase_1511[[#This Row],[SAPSA Number]],'DS Point summary'!A:A,'DS Point summary'!B:B)</f>
        <v>Frik</v>
      </c>
      <c r="D106" s="129" t="str">
        <f>_xlfn.XLOOKUP(__xlnm._FilterDatabase_1511[[#This Row],[SAPSA Number]],'DS Point summary'!A:A,'DS Point summary'!C:C)</f>
        <v>Truter</v>
      </c>
      <c r="E106" s="130" t="str">
        <f>_xlfn.XLOOKUP(__xlnm._FilterDatabase_1511[[#This Row],[SAPSA Number]],'DS Point summary'!A:A,'DS Point summary'!D:D)</f>
        <v>FC</v>
      </c>
      <c r="F106" s="19" t="str">
        <f ca="1">_xlfn.XLOOKUP(__xlnm._FilterDatabase_1511[[#This Row],[SAPSA Number]],'DS Point summary'!A:A,'DS Point summary'!E:E)</f>
        <v>S</v>
      </c>
      <c r="G106" s="21">
        <f ca="1">_xlfn.XLOOKUP(__xlnm._FilterDatabase_1511[[#This Row],[SAPSA Number]],'DS Point summary'!A:A,'DS Point summary'!F:F)</f>
        <v>58</v>
      </c>
      <c r="H106" s="36" t="s">
        <v>679</v>
      </c>
      <c r="I106" s="37">
        <f t="shared" si="10"/>
        <v>0</v>
      </c>
      <c r="J106" s="24">
        <f t="shared" si="11"/>
        <v>0</v>
      </c>
      <c r="K106" s="70">
        <v>0</v>
      </c>
      <c r="L106" s="71">
        <v>0</v>
      </c>
      <c r="M106" s="70">
        <v>0</v>
      </c>
      <c r="N106" s="71">
        <v>0</v>
      </c>
      <c r="O106" s="70">
        <v>0</v>
      </c>
      <c r="P106" s="71">
        <v>0</v>
      </c>
      <c r="Q106" s="70">
        <v>0</v>
      </c>
      <c r="R106" s="71">
        <v>0</v>
      </c>
      <c r="S106" s="70">
        <v>0</v>
      </c>
      <c r="T106" s="71">
        <v>0</v>
      </c>
      <c r="U106" s="70">
        <v>0</v>
      </c>
      <c r="V106" s="71">
        <v>0</v>
      </c>
    </row>
    <row r="107" spans="1:22" x14ac:dyDescent="0.25">
      <c r="A107" s="34">
        <f t="shared" si="9"/>
        <v>9</v>
      </c>
      <c r="B107" s="35">
        <v>4672</v>
      </c>
      <c r="C107" s="129" t="str">
        <f>_xlfn.XLOOKUP(__xlnm._FilterDatabase_1511[[#This Row],[SAPSA Number]],'DS Point summary'!A:A,'DS Point summary'!B:B)</f>
        <v>Frederick John</v>
      </c>
      <c r="D107" s="129" t="str">
        <f>_xlfn.XLOOKUP(__xlnm._FilterDatabase_1511[[#This Row],[SAPSA Number]],'DS Point summary'!A:A,'DS Point summary'!C:C)</f>
        <v>Turnbull</v>
      </c>
      <c r="E107" s="130" t="str">
        <f>_xlfn.XLOOKUP(__xlnm._FilterDatabase_1511[[#This Row],[SAPSA Number]],'DS Point summary'!A:A,'DS Point summary'!D:D)</f>
        <v>FJ</v>
      </c>
      <c r="F107" s="19" t="str">
        <f ca="1">_xlfn.XLOOKUP(__xlnm._FilterDatabase_1511[[#This Row],[SAPSA Number]],'DS Point summary'!A:A,'DS Point summary'!E:E)</f>
        <v>S</v>
      </c>
      <c r="G107" s="21">
        <f ca="1">_xlfn.XLOOKUP(__xlnm._FilterDatabase_1511[[#This Row],[SAPSA Number]],'DS Point summary'!A:A,'DS Point summary'!F:F)</f>
        <v>57</v>
      </c>
      <c r="H107" s="36" t="s">
        <v>679</v>
      </c>
      <c r="I107" s="37">
        <f t="shared" si="10"/>
        <v>0</v>
      </c>
      <c r="J107" s="24">
        <f t="shared" si="11"/>
        <v>0</v>
      </c>
      <c r="K107" s="70">
        <v>0</v>
      </c>
      <c r="L107" s="71">
        <v>0</v>
      </c>
      <c r="M107" s="70">
        <v>0</v>
      </c>
      <c r="N107" s="71">
        <v>0</v>
      </c>
      <c r="O107" s="70">
        <v>0</v>
      </c>
      <c r="P107" s="71">
        <v>0</v>
      </c>
      <c r="Q107" s="70">
        <v>0</v>
      </c>
      <c r="R107" s="71">
        <v>0</v>
      </c>
      <c r="S107" s="70">
        <v>0</v>
      </c>
      <c r="T107" s="71">
        <v>0</v>
      </c>
      <c r="U107" s="70">
        <v>0</v>
      </c>
      <c r="V107" s="71">
        <v>0</v>
      </c>
    </row>
    <row r="108" spans="1:22" x14ac:dyDescent="0.25">
      <c r="A108" s="34">
        <f t="shared" si="9"/>
        <v>9</v>
      </c>
      <c r="B108" s="53">
        <v>1547</v>
      </c>
      <c r="C108" s="129" t="str">
        <f>_xlfn.XLOOKUP(__xlnm._FilterDatabase_1511[[#This Row],[SAPSA Number]],'DS Point summary'!A:A,'DS Point summary'!B:B)</f>
        <v>Marius Frans</v>
      </c>
      <c r="D108" s="129" t="str">
        <f>_xlfn.XLOOKUP(__xlnm._FilterDatabase_1511[[#This Row],[SAPSA Number]],'DS Point summary'!A:A,'DS Point summary'!C:C)</f>
        <v>van Biljon</v>
      </c>
      <c r="E108" s="130" t="str">
        <f>_xlfn.XLOOKUP(__xlnm._FilterDatabase_1511[[#This Row],[SAPSA Number]],'DS Point summary'!A:A,'DS Point summary'!D:D)</f>
        <v>MF</v>
      </c>
      <c r="F108" s="19" t="str">
        <f>_xlfn.XLOOKUP(__xlnm._FilterDatabase_1511[[#This Row],[SAPSA Number]],'DS Point summary'!A:A,'DS Point summary'!E:E)</f>
        <v>S</v>
      </c>
      <c r="G108" s="21">
        <f ca="1">_xlfn.XLOOKUP(__xlnm._FilterDatabase_1511[[#This Row],[SAPSA Number]],'DS Point summary'!A:A,'DS Point summary'!F:F)</f>
        <v>50</v>
      </c>
      <c r="H108" s="36" t="s">
        <v>679</v>
      </c>
      <c r="I108" s="37">
        <f t="shared" si="10"/>
        <v>0</v>
      </c>
      <c r="J108" s="24">
        <f t="shared" si="11"/>
        <v>0</v>
      </c>
      <c r="K108" s="70">
        <v>0</v>
      </c>
      <c r="L108" s="71">
        <v>0</v>
      </c>
      <c r="M108" s="70">
        <v>0</v>
      </c>
      <c r="N108" s="71">
        <v>0</v>
      </c>
      <c r="O108" s="70">
        <v>0</v>
      </c>
      <c r="P108" s="71">
        <v>0</v>
      </c>
      <c r="Q108" s="70">
        <v>0</v>
      </c>
      <c r="R108" s="71">
        <v>0</v>
      </c>
      <c r="S108" s="70">
        <v>0</v>
      </c>
      <c r="T108" s="71">
        <v>0</v>
      </c>
      <c r="U108" s="70">
        <v>0</v>
      </c>
      <c r="V108" s="71">
        <v>0</v>
      </c>
    </row>
    <row r="109" spans="1:22" x14ac:dyDescent="0.25">
      <c r="A109" s="34">
        <f t="shared" si="9"/>
        <v>9</v>
      </c>
      <c r="B109" s="35">
        <v>1931</v>
      </c>
      <c r="C109" s="129" t="str">
        <f>_xlfn.XLOOKUP(__xlnm._FilterDatabase_1511[[#This Row],[SAPSA Number]],'DS Point summary'!A:A,'DS Point summary'!B:B)</f>
        <v>Sylvia</v>
      </c>
      <c r="D109" s="129" t="str">
        <f>_xlfn.XLOOKUP(__xlnm._FilterDatabase_1511[[#This Row],[SAPSA Number]],'DS Point summary'!A:A,'DS Point summary'!C:C)</f>
        <v>Van der Neut</v>
      </c>
      <c r="E109" s="130" t="str">
        <f>_xlfn.XLOOKUP(__xlnm._FilterDatabase_1511[[#This Row],[SAPSA Number]],'DS Point summary'!A:A,'DS Point summary'!D:D)</f>
        <v>S</v>
      </c>
      <c r="F109" s="19" t="str">
        <f>_xlfn.XLOOKUP(__xlnm._FilterDatabase_1511[[#This Row],[SAPSA Number]],'DS Point summary'!A:A,'DS Point summary'!E:E)</f>
        <v>Lady</v>
      </c>
      <c r="G109" s="21">
        <f ca="1">_xlfn.XLOOKUP(__xlnm._FilterDatabase_1511[[#This Row],[SAPSA Number]],'DS Point summary'!A:A,'DS Point summary'!F:F)</f>
        <v>53</v>
      </c>
      <c r="H109" s="36" t="s">
        <v>679</v>
      </c>
      <c r="I109" s="37">
        <f t="shared" si="10"/>
        <v>0</v>
      </c>
      <c r="J109" s="24">
        <f t="shared" si="11"/>
        <v>0</v>
      </c>
      <c r="K109" s="70">
        <v>0</v>
      </c>
      <c r="L109" s="71">
        <v>0</v>
      </c>
      <c r="M109" s="70">
        <v>0</v>
      </c>
      <c r="N109" s="71">
        <v>0</v>
      </c>
      <c r="O109" s="70">
        <v>0</v>
      </c>
      <c r="P109" s="71">
        <v>0</v>
      </c>
      <c r="Q109" s="70">
        <v>0</v>
      </c>
      <c r="R109" s="71">
        <v>0</v>
      </c>
      <c r="S109" s="70">
        <v>0</v>
      </c>
      <c r="T109" s="71">
        <v>0</v>
      </c>
      <c r="U109" s="70">
        <v>0</v>
      </c>
      <c r="V109" s="71">
        <v>0</v>
      </c>
    </row>
    <row r="110" spans="1:22" x14ac:dyDescent="0.25">
      <c r="A110" s="34">
        <f t="shared" si="9"/>
        <v>9</v>
      </c>
      <c r="B110" s="35">
        <v>5616</v>
      </c>
      <c r="C110" s="129" t="str">
        <f>_xlfn.XLOOKUP(__xlnm._FilterDatabase_1511[[#This Row],[SAPSA Number]],'DS Point summary'!A:A,'DS Point summary'!B:B)</f>
        <v>Cornelis Herman</v>
      </c>
      <c r="D110" s="129" t="str">
        <f>_xlfn.XLOOKUP(__xlnm._FilterDatabase_1511[[#This Row],[SAPSA Number]],'DS Point summary'!A:A,'DS Point summary'!C:C)</f>
        <v>van Driel</v>
      </c>
      <c r="E110" s="130" t="str">
        <f>_xlfn.XLOOKUP(__xlnm._FilterDatabase_1511[[#This Row],[SAPSA Number]],'DS Point summary'!A:A,'DS Point summary'!D:D)</f>
        <v>CH</v>
      </c>
      <c r="F110" s="19" t="str">
        <f ca="1">_xlfn.XLOOKUP(__xlnm._FilterDatabase_1511[[#This Row],[SAPSA Number]],'DS Point summary'!A:A,'DS Point summary'!E:E)</f>
        <v xml:space="preserve"> </v>
      </c>
      <c r="G110" s="21">
        <f ca="1">_xlfn.XLOOKUP(__xlnm._FilterDatabase_1511[[#This Row],[SAPSA Number]],'DS Point summary'!A:A,'DS Point summary'!F:F)</f>
        <v>35</v>
      </c>
      <c r="H110" s="36" t="s">
        <v>679</v>
      </c>
      <c r="I110" s="37">
        <f t="shared" si="10"/>
        <v>0</v>
      </c>
      <c r="J110" s="24">
        <f t="shared" si="11"/>
        <v>0</v>
      </c>
      <c r="K110" s="70">
        <v>0</v>
      </c>
      <c r="L110" s="71">
        <v>0</v>
      </c>
      <c r="M110" s="70">
        <v>0</v>
      </c>
      <c r="N110" s="71">
        <v>0</v>
      </c>
      <c r="O110" s="70">
        <v>0</v>
      </c>
      <c r="P110" s="71">
        <v>0</v>
      </c>
      <c r="Q110" s="70">
        <v>0</v>
      </c>
      <c r="R110" s="71">
        <v>0</v>
      </c>
      <c r="S110" s="70">
        <v>0</v>
      </c>
      <c r="T110" s="71">
        <v>0</v>
      </c>
      <c r="U110" s="70">
        <v>0</v>
      </c>
      <c r="V110" s="71">
        <v>0</v>
      </c>
    </row>
    <row r="111" spans="1:22" x14ac:dyDescent="0.25">
      <c r="A111" s="34">
        <f t="shared" si="9"/>
        <v>9</v>
      </c>
      <c r="B111" s="53">
        <v>3837</v>
      </c>
      <c r="C111" s="129" t="str">
        <f>_xlfn.XLOOKUP(__xlnm._FilterDatabase_1511[[#This Row],[SAPSA Number]],'DS Point summary'!A:A,'DS Point summary'!B:B)</f>
        <v>Danéel Jonne</v>
      </c>
      <c r="D111" s="129" t="str">
        <f>_xlfn.XLOOKUP(__xlnm._FilterDatabase_1511[[#This Row],[SAPSA Number]],'DS Point summary'!A:A,'DS Point summary'!C:C)</f>
        <v>Van Eck</v>
      </c>
      <c r="E111" s="130" t="str">
        <f>_xlfn.XLOOKUP(__xlnm._FilterDatabase_1511[[#This Row],[SAPSA Number]],'DS Point summary'!A:A,'DS Point summary'!D:D)</f>
        <v>DJ</v>
      </c>
      <c r="F111" s="19" t="str">
        <f ca="1">_xlfn.XLOOKUP(__xlnm._FilterDatabase_1511[[#This Row],[SAPSA Number]],'DS Point summary'!A:A,'DS Point summary'!E:E)</f>
        <v xml:space="preserve"> </v>
      </c>
      <c r="G111" s="21">
        <f ca="1">_xlfn.XLOOKUP(__xlnm._FilterDatabase_1511[[#This Row],[SAPSA Number]],'DS Point summary'!A:A,'DS Point summary'!F:F)</f>
        <v>46</v>
      </c>
      <c r="H111" s="36" t="s">
        <v>679</v>
      </c>
      <c r="I111" s="37">
        <f t="shared" si="10"/>
        <v>0</v>
      </c>
      <c r="J111" s="24">
        <f t="shared" si="11"/>
        <v>0</v>
      </c>
      <c r="K111" s="70">
        <v>0</v>
      </c>
      <c r="L111" s="71">
        <v>0</v>
      </c>
      <c r="M111" s="70">
        <v>0</v>
      </c>
      <c r="N111" s="71">
        <v>0</v>
      </c>
      <c r="O111" s="70">
        <v>0</v>
      </c>
      <c r="P111" s="71">
        <v>0</v>
      </c>
      <c r="Q111" s="70">
        <v>0</v>
      </c>
      <c r="R111" s="71">
        <v>0</v>
      </c>
      <c r="S111" s="70">
        <v>0</v>
      </c>
      <c r="T111" s="71">
        <v>0</v>
      </c>
      <c r="U111" s="70">
        <v>0</v>
      </c>
      <c r="V111" s="71">
        <v>0</v>
      </c>
    </row>
    <row r="112" spans="1:22" x14ac:dyDescent="0.25">
      <c r="A112" s="34">
        <f t="shared" si="9"/>
        <v>9</v>
      </c>
      <c r="B112" s="47">
        <v>6436</v>
      </c>
      <c r="C112" s="129" t="str">
        <f>_xlfn.XLOOKUP(__xlnm._FilterDatabase_1511[[#This Row],[SAPSA Number]],'DS Point summary'!A:A,'DS Point summary'!B:B)</f>
        <v>Johan</v>
      </c>
      <c r="D112" s="129" t="str">
        <f>_xlfn.XLOOKUP(__xlnm._FilterDatabase_1511[[#This Row],[SAPSA Number]],'DS Point summary'!A:A,'DS Point summary'!C:C)</f>
        <v>van Greunen</v>
      </c>
      <c r="E112" s="130" t="str">
        <f>_xlfn.XLOOKUP(__xlnm._FilterDatabase_1511[[#This Row],[SAPSA Number]],'DS Point summary'!A:A,'DS Point summary'!D:D)</f>
        <v>J</v>
      </c>
      <c r="F112" s="19" t="str">
        <f ca="1">_xlfn.XLOOKUP(__xlnm._FilterDatabase_1511[[#This Row],[SAPSA Number]],'DS Point summary'!A:A,'DS Point summary'!E:E)</f>
        <v xml:space="preserve"> </v>
      </c>
      <c r="G112" s="21">
        <f ca="1">_xlfn.XLOOKUP(__xlnm._FilterDatabase_1511[[#This Row],[SAPSA Number]],'DS Point summary'!A:A,'DS Point summary'!F:F)</f>
        <v>43</v>
      </c>
      <c r="H112" s="36" t="s">
        <v>679</v>
      </c>
      <c r="I112" s="37">
        <f t="shared" si="10"/>
        <v>0</v>
      </c>
      <c r="J112" s="24">
        <f t="shared" si="11"/>
        <v>0</v>
      </c>
      <c r="K112" s="70">
        <v>0</v>
      </c>
      <c r="L112" s="71">
        <v>0</v>
      </c>
      <c r="M112" s="70">
        <v>0</v>
      </c>
      <c r="N112" s="71">
        <v>0</v>
      </c>
      <c r="O112" s="70">
        <v>0</v>
      </c>
      <c r="P112" s="71">
        <v>0</v>
      </c>
      <c r="Q112" s="70">
        <v>0</v>
      </c>
      <c r="R112" s="71">
        <v>0</v>
      </c>
      <c r="S112" s="70">
        <v>0</v>
      </c>
      <c r="T112" s="71">
        <v>0</v>
      </c>
      <c r="U112" s="70">
        <v>0</v>
      </c>
      <c r="V112" s="71">
        <v>0</v>
      </c>
    </row>
    <row r="113" spans="1:22" x14ac:dyDescent="0.25">
      <c r="A113" s="34">
        <f t="shared" si="9"/>
        <v>9</v>
      </c>
      <c r="B113" s="35">
        <v>4441</v>
      </c>
      <c r="C113" s="129" t="str">
        <f>_xlfn.XLOOKUP(__xlnm._FilterDatabase_1511[[#This Row],[SAPSA Number]],'DS Point summary'!A:A,'DS Point summary'!B:B)</f>
        <v>Byron</v>
      </c>
      <c r="D113" s="129" t="str">
        <f>_xlfn.XLOOKUP(__xlnm._FilterDatabase_1511[[#This Row],[SAPSA Number]],'DS Point summary'!A:A,'DS Point summary'!C:C)</f>
        <v>van Heerden</v>
      </c>
      <c r="E113" s="130" t="str">
        <f>_xlfn.XLOOKUP(__xlnm._FilterDatabase_1511[[#This Row],[SAPSA Number]],'DS Point summary'!A:A,'DS Point summary'!D:D)</f>
        <v>B</v>
      </c>
      <c r="F113" s="19" t="str">
        <f ca="1">_xlfn.XLOOKUP(__xlnm._FilterDatabase_1511[[#This Row],[SAPSA Number]],'DS Point summary'!A:A,'DS Point summary'!E:E)</f>
        <v xml:space="preserve"> </v>
      </c>
      <c r="G113" s="21">
        <f ca="1">_xlfn.XLOOKUP(__xlnm._FilterDatabase_1511[[#This Row],[SAPSA Number]],'DS Point summary'!A:A,'DS Point summary'!F:F)</f>
        <v>31</v>
      </c>
      <c r="H113" s="36" t="s">
        <v>679</v>
      </c>
      <c r="I113" s="37">
        <f t="shared" si="10"/>
        <v>0</v>
      </c>
      <c r="J113" s="24">
        <f t="shared" si="11"/>
        <v>0</v>
      </c>
      <c r="K113" s="70">
        <v>0</v>
      </c>
      <c r="L113" s="71">
        <v>0</v>
      </c>
      <c r="M113" s="70">
        <v>0</v>
      </c>
      <c r="N113" s="71">
        <v>0</v>
      </c>
      <c r="O113" s="70">
        <v>0</v>
      </c>
      <c r="P113" s="71">
        <v>0</v>
      </c>
      <c r="Q113" s="70">
        <v>0</v>
      </c>
      <c r="R113" s="71">
        <v>0</v>
      </c>
      <c r="S113" s="70">
        <v>0</v>
      </c>
      <c r="T113" s="71">
        <v>0</v>
      </c>
      <c r="U113" s="70">
        <v>0</v>
      </c>
      <c r="V113" s="71">
        <v>0</v>
      </c>
    </row>
    <row r="114" spans="1:22" x14ac:dyDescent="0.25">
      <c r="A114" s="34">
        <f t="shared" si="9"/>
        <v>9</v>
      </c>
      <c r="B114" s="35">
        <v>5760</v>
      </c>
      <c r="C114" s="129" t="str">
        <f>_xlfn.XLOOKUP(__xlnm._FilterDatabase_1511[[#This Row],[SAPSA Number]],'DS Point summary'!A:A,'DS Point summary'!B:B)</f>
        <v>Jeann</v>
      </c>
      <c r="D114" s="129" t="str">
        <f>_xlfn.XLOOKUP(__xlnm._FilterDatabase_1511[[#This Row],[SAPSA Number]],'DS Point summary'!A:A,'DS Point summary'!C:C)</f>
        <v>van Rooyen</v>
      </c>
      <c r="E114" s="130" t="str">
        <f>_xlfn.XLOOKUP(__xlnm._FilterDatabase_1511[[#This Row],[SAPSA Number]],'DS Point summary'!A:A,'DS Point summary'!D:D)</f>
        <v>J</v>
      </c>
      <c r="F114" s="19" t="str">
        <f ca="1">_xlfn.XLOOKUP(__xlnm._FilterDatabase_1511[[#This Row],[SAPSA Number]],'DS Point summary'!A:A,'DS Point summary'!E:E)</f>
        <v xml:space="preserve"> </v>
      </c>
      <c r="G114" s="21">
        <f ca="1">_xlfn.XLOOKUP(__xlnm._FilterDatabase_1511[[#This Row],[SAPSA Number]],'DS Point summary'!A:A,'DS Point summary'!F:F)</f>
        <v>38</v>
      </c>
      <c r="H114" s="36" t="s">
        <v>679</v>
      </c>
      <c r="I114" s="37">
        <f t="shared" si="10"/>
        <v>0</v>
      </c>
      <c r="J114" s="24">
        <f t="shared" si="11"/>
        <v>0</v>
      </c>
      <c r="K114" s="70">
        <v>0</v>
      </c>
      <c r="L114" s="71">
        <v>0</v>
      </c>
      <c r="M114" s="70">
        <v>0</v>
      </c>
      <c r="N114" s="71">
        <v>0</v>
      </c>
      <c r="O114" s="70">
        <v>0</v>
      </c>
      <c r="P114" s="71">
        <v>0</v>
      </c>
      <c r="Q114" s="70">
        <v>0</v>
      </c>
      <c r="R114" s="71">
        <v>0</v>
      </c>
      <c r="S114" s="70">
        <v>0</v>
      </c>
      <c r="T114" s="71">
        <v>0</v>
      </c>
      <c r="U114" s="70">
        <v>0</v>
      </c>
      <c r="V114" s="71">
        <v>0</v>
      </c>
    </row>
    <row r="115" spans="1:22" x14ac:dyDescent="0.25">
      <c r="A115" s="34">
        <f t="shared" si="9"/>
        <v>9</v>
      </c>
      <c r="B115" s="35">
        <v>1250</v>
      </c>
      <c r="C115" s="129" t="str">
        <f>_xlfn.XLOOKUP(__xlnm._FilterDatabase_1511[[#This Row],[SAPSA Number]],'DS Point summary'!A:A,'DS Point summary'!B:B)</f>
        <v>Carel Riaan</v>
      </c>
      <c r="D115" s="129" t="str">
        <f>_xlfn.XLOOKUP(__xlnm._FilterDatabase_1511[[#This Row],[SAPSA Number]],'DS Point summary'!A:A,'DS Point summary'!C:C)</f>
        <v>Venter</v>
      </c>
      <c r="E115" s="130" t="str">
        <f>_xlfn.XLOOKUP(__xlnm._FilterDatabase_1511[[#This Row],[SAPSA Number]],'DS Point summary'!A:A,'DS Point summary'!D:D)</f>
        <v>CR</v>
      </c>
      <c r="F115" s="19" t="str">
        <f ca="1">_xlfn.XLOOKUP(__xlnm._FilterDatabase_1511[[#This Row],[SAPSA Number]],'DS Point summary'!A:A,'DS Point summary'!E:E)</f>
        <v>S</v>
      </c>
      <c r="G115" s="21">
        <f ca="1">_xlfn.XLOOKUP(__xlnm._FilterDatabase_1511[[#This Row],[SAPSA Number]],'DS Point summary'!A:A,'DS Point summary'!F:F)</f>
        <v>52</v>
      </c>
      <c r="H115" s="36" t="s">
        <v>679</v>
      </c>
      <c r="I115" s="37">
        <f t="shared" si="10"/>
        <v>0</v>
      </c>
      <c r="J115" s="24">
        <f t="shared" si="11"/>
        <v>0</v>
      </c>
      <c r="K115" s="70">
        <v>0</v>
      </c>
      <c r="L115" s="71">
        <v>0</v>
      </c>
      <c r="M115" s="70">
        <v>0</v>
      </c>
      <c r="N115" s="71">
        <v>0</v>
      </c>
      <c r="O115" s="70">
        <v>0</v>
      </c>
      <c r="P115" s="71">
        <v>0</v>
      </c>
      <c r="Q115" s="70">
        <v>0</v>
      </c>
      <c r="R115" s="71">
        <v>0</v>
      </c>
      <c r="S115" s="70">
        <v>0</v>
      </c>
      <c r="T115" s="71">
        <v>0</v>
      </c>
      <c r="U115" s="70">
        <v>0</v>
      </c>
      <c r="V115" s="71">
        <v>0</v>
      </c>
    </row>
    <row r="116" spans="1:22" x14ac:dyDescent="0.25">
      <c r="A116" s="34">
        <f t="shared" ref="A116:A124" si="12">RANK(J116,J$2:J$137,0)</f>
        <v>9</v>
      </c>
      <c r="B116" s="35">
        <v>2051</v>
      </c>
      <c r="C116" s="129" t="str">
        <f>_xlfn.XLOOKUP(__xlnm._FilterDatabase_1511[[#This Row],[SAPSA Number]],'DS Point summary'!A:A,'DS Point summary'!B:B)</f>
        <v>Simon Adriaan</v>
      </c>
      <c r="D116" s="129" t="str">
        <f>_xlfn.XLOOKUP(__xlnm._FilterDatabase_1511[[#This Row],[SAPSA Number]],'DS Point summary'!A:A,'DS Point summary'!C:C)</f>
        <v>Vermooten</v>
      </c>
      <c r="E116" s="130" t="str">
        <f>_xlfn.XLOOKUP(__xlnm._FilterDatabase_1511[[#This Row],[SAPSA Number]],'DS Point summary'!A:A,'DS Point summary'!D:D)</f>
        <v>SA</v>
      </c>
      <c r="F116" s="19" t="str">
        <f ca="1">_xlfn.XLOOKUP(__xlnm._FilterDatabase_1511[[#This Row],[SAPSA Number]],'DS Point summary'!A:A,'DS Point summary'!E:E)</f>
        <v>SS</v>
      </c>
      <c r="G116" s="21">
        <f ca="1">_xlfn.XLOOKUP(__xlnm._FilterDatabase_1511[[#This Row],[SAPSA Number]],'DS Point summary'!A:A,'DS Point summary'!F:F)</f>
        <v>70</v>
      </c>
      <c r="H116" s="36" t="s">
        <v>679</v>
      </c>
      <c r="I116" s="37">
        <f t="shared" si="10"/>
        <v>0</v>
      </c>
      <c r="J116" s="24">
        <f t="shared" si="11"/>
        <v>0</v>
      </c>
      <c r="K116" s="70">
        <v>0</v>
      </c>
      <c r="L116" s="71">
        <v>0</v>
      </c>
      <c r="M116" s="70">
        <v>0</v>
      </c>
      <c r="N116" s="71">
        <v>0</v>
      </c>
      <c r="O116" s="70">
        <v>0</v>
      </c>
      <c r="P116" s="71">
        <v>0</v>
      </c>
      <c r="Q116" s="70">
        <v>0</v>
      </c>
      <c r="R116" s="71">
        <v>0</v>
      </c>
      <c r="S116" s="70">
        <v>0</v>
      </c>
      <c r="T116" s="71">
        <v>0</v>
      </c>
      <c r="U116" s="70">
        <v>0</v>
      </c>
      <c r="V116" s="71">
        <v>0</v>
      </c>
    </row>
    <row r="117" spans="1:22" x14ac:dyDescent="0.25">
      <c r="A117" s="34">
        <f t="shared" si="12"/>
        <v>9</v>
      </c>
      <c r="B117" s="35">
        <v>2089</v>
      </c>
      <c r="C117" s="129" t="str">
        <f>_xlfn.XLOOKUP(__xlnm._FilterDatabase_1511[[#This Row],[SAPSA Number]],'DS Point summary'!A:A,'DS Point summary'!B:B)</f>
        <v>Doané</v>
      </c>
      <c r="D117" s="129" t="str">
        <f>_xlfn.XLOOKUP(__xlnm._FilterDatabase_1511[[#This Row],[SAPSA Number]],'DS Point summary'!A:A,'DS Point summary'!C:C)</f>
        <v>Vermooten</v>
      </c>
      <c r="E117" s="130" t="str">
        <f>_xlfn.XLOOKUP(__xlnm._FilterDatabase_1511[[#This Row],[SAPSA Number]],'DS Point summary'!A:A,'DS Point summary'!D:D)</f>
        <v>D</v>
      </c>
      <c r="F117" s="19" t="str">
        <f ca="1">_xlfn.XLOOKUP(__xlnm._FilterDatabase_1511[[#This Row],[SAPSA Number]],'DS Point summary'!A:A,'DS Point summary'!E:E)</f>
        <v xml:space="preserve"> </v>
      </c>
      <c r="G117" s="21">
        <f ca="1">_xlfn.XLOOKUP(__xlnm._FilterDatabase_1511[[#This Row],[SAPSA Number]],'DS Point summary'!A:A,'DS Point summary'!F:F)</f>
        <v>39</v>
      </c>
      <c r="H117" s="36" t="s">
        <v>679</v>
      </c>
      <c r="I117" s="37">
        <f t="shared" si="10"/>
        <v>0</v>
      </c>
      <c r="J117" s="24">
        <f t="shared" si="11"/>
        <v>0</v>
      </c>
      <c r="K117" s="70">
        <v>0</v>
      </c>
      <c r="L117" s="71">
        <v>0</v>
      </c>
      <c r="M117" s="70">
        <v>0</v>
      </c>
      <c r="N117" s="71">
        <v>0</v>
      </c>
      <c r="O117" s="70">
        <v>0</v>
      </c>
      <c r="P117" s="71">
        <v>0</v>
      </c>
      <c r="Q117" s="70">
        <v>0</v>
      </c>
      <c r="R117" s="71">
        <v>0</v>
      </c>
      <c r="S117" s="70">
        <v>0</v>
      </c>
      <c r="T117" s="71">
        <v>0</v>
      </c>
      <c r="U117" s="70">
        <v>0</v>
      </c>
      <c r="V117" s="71">
        <v>0</v>
      </c>
    </row>
    <row r="118" spans="1:22" x14ac:dyDescent="0.25">
      <c r="A118" s="34">
        <f t="shared" si="12"/>
        <v>9</v>
      </c>
      <c r="B118" s="35">
        <v>896</v>
      </c>
      <c r="C118" s="129" t="str">
        <f>_xlfn.XLOOKUP(__xlnm._FilterDatabase_1511[[#This Row],[SAPSA Number]],'DS Point summary'!A:A,'DS Point summary'!B:B)</f>
        <v>Johannes Francois</v>
      </c>
      <c r="D118" s="129" t="str">
        <f>_xlfn.XLOOKUP(__xlnm._FilterDatabase_1511[[#This Row],[SAPSA Number]],'DS Point summary'!A:A,'DS Point summary'!C:C)</f>
        <v>Wheeler</v>
      </c>
      <c r="E118" s="130" t="str">
        <f>_xlfn.XLOOKUP(__xlnm._FilterDatabase_1511[[#This Row],[SAPSA Number]],'DS Point summary'!A:A,'DS Point summary'!D:D)</f>
        <v>JF</v>
      </c>
      <c r="F118" s="19" t="str">
        <f ca="1">_xlfn.XLOOKUP(__xlnm._FilterDatabase_1511[[#This Row],[SAPSA Number]],'DS Point summary'!A:A,'DS Point summary'!E:E)</f>
        <v xml:space="preserve"> </v>
      </c>
      <c r="G118" s="21">
        <f ca="1">_xlfn.XLOOKUP(__xlnm._FilterDatabase_1511[[#This Row],[SAPSA Number]],'DS Point summary'!A:A,'DS Point summary'!F:F)</f>
        <v>43</v>
      </c>
      <c r="H118" s="36" t="s">
        <v>679</v>
      </c>
      <c r="I118" s="37">
        <f t="shared" si="10"/>
        <v>0</v>
      </c>
      <c r="J118" s="24">
        <f t="shared" si="11"/>
        <v>0</v>
      </c>
      <c r="K118" s="70">
        <v>0</v>
      </c>
      <c r="L118" s="71">
        <v>0</v>
      </c>
      <c r="M118" s="70">
        <v>0</v>
      </c>
      <c r="N118" s="71">
        <v>0</v>
      </c>
      <c r="O118" s="70">
        <v>0</v>
      </c>
      <c r="P118" s="71">
        <v>0</v>
      </c>
      <c r="Q118" s="70">
        <v>0</v>
      </c>
      <c r="R118" s="71">
        <v>0</v>
      </c>
      <c r="S118" s="70">
        <v>0</v>
      </c>
      <c r="T118" s="71">
        <v>0</v>
      </c>
      <c r="U118" s="70">
        <v>0</v>
      </c>
      <c r="V118" s="71">
        <v>0</v>
      </c>
    </row>
    <row r="119" spans="1:22" x14ac:dyDescent="0.25">
      <c r="A119" s="34">
        <f t="shared" si="12"/>
        <v>9</v>
      </c>
      <c r="B119" s="47"/>
      <c r="C119" s="129">
        <f>_xlfn.XLOOKUP(__xlnm._FilterDatabase_1511[[#This Row],[SAPSA Number]],'DS Point summary'!A:A,'DS Point summary'!B:B)</f>
        <v>0</v>
      </c>
      <c r="D119" s="129">
        <f>_xlfn.XLOOKUP(__xlnm._FilterDatabase_1511[[#This Row],[SAPSA Number]],'DS Point summary'!A:A,'DS Point summary'!C:C)</f>
        <v>0</v>
      </c>
      <c r="E119" s="130">
        <f>_xlfn.XLOOKUP(__xlnm._FilterDatabase_1511[[#This Row],[SAPSA Number]],'DS Point summary'!A:A,'DS Point summary'!D:D)</f>
        <v>0</v>
      </c>
      <c r="F119" s="19">
        <f>_xlfn.XLOOKUP(__xlnm._FilterDatabase_1511[[#This Row],[SAPSA Number]],'DS Point summary'!A:A,'DS Point summary'!E:E)</f>
        <v>0</v>
      </c>
      <c r="G119" s="21">
        <f>_xlfn.XLOOKUP(__xlnm._FilterDatabase_1511[[#This Row],[SAPSA Number]],'DS Point summary'!A:A,'DS Point summary'!F:F)</f>
        <v>0</v>
      </c>
      <c r="H119" s="36" t="s">
        <v>679</v>
      </c>
      <c r="I119" s="37">
        <f t="shared" si="10"/>
        <v>0</v>
      </c>
      <c r="J119" s="24">
        <f t="shared" si="11"/>
        <v>0</v>
      </c>
      <c r="K119" s="70">
        <v>0</v>
      </c>
      <c r="L119" s="71">
        <v>0</v>
      </c>
      <c r="M119" s="70">
        <v>0</v>
      </c>
      <c r="N119" s="71">
        <v>0</v>
      </c>
      <c r="O119" s="70">
        <v>0</v>
      </c>
      <c r="P119" s="71">
        <v>0</v>
      </c>
      <c r="Q119" s="70">
        <v>0</v>
      </c>
      <c r="R119" s="71">
        <v>0</v>
      </c>
      <c r="S119" s="70">
        <v>0</v>
      </c>
      <c r="T119" s="71">
        <v>0</v>
      </c>
      <c r="U119" s="70">
        <v>0</v>
      </c>
      <c r="V119" s="71">
        <v>0</v>
      </c>
    </row>
    <row r="120" spans="1:22" x14ac:dyDescent="0.25">
      <c r="A120" s="34">
        <f t="shared" si="12"/>
        <v>9</v>
      </c>
      <c r="B120" s="35">
        <v>206</v>
      </c>
      <c r="C120" s="129" t="str">
        <f>_xlfn.XLOOKUP(__xlnm._FilterDatabase_1511[[#This Row],[SAPSA Number]],'DS Point summary'!A:A,'DS Point summary'!B:B)</f>
        <v>Pierre Dewald</v>
      </c>
      <c r="D120" s="129" t="str">
        <f>_xlfn.XLOOKUP(__xlnm._FilterDatabase_1511[[#This Row],[SAPSA Number]],'DS Point summary'!A:A,'DS Point summary'!C:C)</f>
        <v>Wrogemann</v>
      </c>
      <c r="E120" s="130" t="str">
        <f>_xlfn.XLOOKUP(__xlnm._FilterDatabase_1511[[#This Row],[SAPSA Number]],'DS Point summary'!A:A,'DS Point summary'!D:D)</f>
        <v>PD</v>
      </c>
      <c r="F120" s="19" t="str">
        <f ca="1">_xlfn.XLOOKUP(__xlnm._FilterDatabase_1511[[#This Row],[SAPSA Number]],'DS Point summary'!A:A,'DS Point summary'!E:E)</f>
        <v>S</v>
      </c>
      <c r="G120" s="21">
        <f ca="1">_xlfn.XLOOKUP(__xlnm._FilterDatabase_1511[[#This Row],[SAPSA Number]],'DS Point summary'!A:A,'DS Point summary'!F:F)</f>
        <v>52</v>
      </c>
      <c r="H120" s="36" t="s">
        <v>679</v>
      </c>
      <c r="I120" s="37">
        <f t="shared" si="10"/>
        <v>0</v>
      </c>
      <c r="J120" s="24">
        <f t="shared" si="11"/>
        <v>0</v>
      </c>
      <c r="K120" s="70">
        <v>0</v>
      </c>
      <c r="L120" s="71">
        <v>0</v>
      </c>
      <c r="M120" s="70">
        <v>0</v>
      </c>
      <c r="N120" s="71">
        <v>0</v>
      </c>
      <c r="O120" s="70">
        <v>0</v>
      </c>
      <c r="P120" s="71">
        <v>0</v>
      </c>
      <c r="Q120" s="70">
        <v>0</v>
      </c>
      <c r="R120" s="71">
        <v>0</v>
      </c>
      <c r="S120" s="70">
        <v>0</v>
      </c>
      <c r="T120" s="71">
        <v>0</v>
      </c>
      <c r="U120" s="70">
        <v>0</v>
      </c>
      <c r="V120" s="71">
        <v>0</v>
      </c>
    </row>
    <row r="121" spans="1:22" ht="25.5" x14ac:dyDescent="0.25">
      <c r="A121" s="34">
        <f t="shared" si="12"/>
        <v>9</v>
      </c>
      <c r="B121" s="35">
        <v>6627</v>
      </c>
      <c r="C121" s="129" t="str">
        <f>_xlfn.XLOOKUP(__xlnm._FilterDatabase_1511[[#This Row],[SAPSA Number]],'DS Point summary'!A:A,'DS Point summary'!B:B)</f>
        <v>Lukas Wilhelm</v>
      </c>
      <c r="D121" s="129" t="str">
        <f>_xlfn.XLOOKUP(__xlnm._FilterDatabase_1511[[#This Row],[SAPSA Number]],'DS Point summary'!A:A,'DS Point summary'!C:C)</f>
        <v>Janse van Rensburg</v>
      </c>
      <c r="E121" s="130" t="str">
        <f>_xlfn.XLOOKUP(__xlnm._FilterDatabase_1511[[#This Row],[SAPSA Number]],'DS Point summary'!A:A,'DS Point summary'!D:D)</f>
        <v>LW</v>
      </c>
      <c r="F121" s="19" t="str">
        <f ca="1">_xlfn.XLOOKUP(__xlnm._FilterDatabase_1511[[#This Row],[SAPSA Number]],'DS Point summary'!A:A,'DS Point summary'!E:E)</f>
        <v>SS</v>
      </c>
      <c r="G121" s="21">
        <f ca="1">_xlfn.XLOOKUP(__xlnm._FilterDatabase_1511[[#This Row],[SAPSA Number]],'DS Point summary'!A:A,'DS Point summary'!F:F)</f>
        <v>75</v>
      </c>
      <c r="H121" s="36" t="s">
        <v>679</v>
      </c>
      <c r="I121" s="37">
        <f t="shared" si="10"/>
        <v>0</v>
      </c>
      <c r="J121" s="24">
        <f t="shared" si="11"/>
        <v>0</v>
      </c>
      <c r="K121" s="70">
        <v>0</v>
      </c>
      <c r="L121" s="71">
        <v>0</v>
      </c>
      <c r="M121" s="70">
        <v>0</v>
      </c>
      <c r="N121" s="71">
        <v>0</v>
      </c>
      <c r="O121" s="70">
        <v>0</v>
      </c>
      <c r="P121" s="71">
        <v>0</v>
      </c>
      <c r="Q121" s="70">
        <v>0</v>
      </c>
      <c r="R121" s="71">
        <v>0</v>
      </c>
      <c r="S121" s="70">
        <v>0</v>
      </c>
      <c r="T121" s="71">
        <v>0</v>
      </c>
      <c r="U121" s="70">
        <v>0</v>
      </c>
      <c r="V121" s="71">
        <v>0</v>
      </c>
    </row>
    <row r="122" spans="1:22" x14ac:dyDescent="0.25">
      <c r="A122" s="34">
        <f t="shared" si="12"/>
        <v>9</v>
      </c>
      <c r="B122" s="35">
        <v>6633</v>
      </c>
      <c r="C122" s="129" t="str">
        <f>_xlfn.XLOOKUP(__xlnm._FilterDatabase_1511[[#This Row],[SAPSA Number]],'DS Point summary'!A:A,'DS Point summary'!B:B)</f>
        <v>Allessandro Raffaele</v>
      </c>
      <c r="D122" s="129" t="str">
        <f>_xlfn.XLOOKUP(__xlnm._FilterDatabase_1511[[#This Row],[SAPSA Number]],'DS Point summary'!A:A,'DS Point summary'!C:C)</f>
        <v>Paschini</v>
      </c>
      <c r="E122" s="130" t="str">
        <f>_xlfn.XLOOKUP(__xlnm._FilterDatabase_1511[[#This Row],[SAPSA Number]],'DS Point summary'!A:A,'DS Point summary'!D:D)</f>
        <v>AR</v>
      </c>
      <c r="F122" s="19" t="str">
        <f ca="1">_xlfn.XLOOKUP(__xlnm._FilterDatabase_1511[[#This Row],[SAPSA Number]],'DS Point summary'!A:A,'DS Point summary'!E:E)</f>
        <v xml:space="preserve"> </v>
      </c>
      <c r="G122" s="21">
        <f ca="1">_xlfn.XLOOKUP(__xlnm._FilterDatabase_1511[[#This Row],[SAPSA Number]],'DS Point summary'!A:A,'DS Point summary'!F:F)</f>
        <v>22</v>
      </c>
      <c r="H122" s="36" t="s">
        <v>679</v>
      </c>
      <c r="I122" s="37">
        <f t="shared" si="10"/>
        <v>0</v>
      </c>
      <c r="J122" s="24">
        <f t="shared" si="11"/>
        <v>0</v>
      </c>
      <c r="K122" s="70">
        <v>0</v>
      </c>
      <c r="L122" s="71">
        <v>0</v>
      </c>
      <c r="M122" s="70">
        <v>0</v>
      </c>
      <c r="N122" s="71">
        <v>0</v>
      </c>
      <c r="O122" s="70">
        <v>0</v>
      </c>
      <c r="P122" s="71">
        <v>0</v>
      </c>
      <c r="Q122" s="70">
        <v>0</v>
      </c>
      <c r="R122" s="71">
        <v>0</v>
      </c>
      <c r="S122" s="70">
        <v>0</v>
      </c>
      <c r="T122" s="71">
        <v>0</v>
      </c>
      <c r="U122" s="70">
        <v>0</v>
      </c>
      <c r="V122" s="71">
        <v>0</v>
      </c>
    </row>
    <row r="123" spans="1:22" x14ac:dyDescent="0.25">
      <c r="A123" s="34">
        <f t="shared" si="12"/>
        <v>9</v>
      </c>
      <c r="B123" s="35">
        <v>3394</v>
      </c>
      <c r="C123" s="129" t="str">
        <f>_xlfn.XLOOKUP(__xlnm._FilterDatabase_1511[[#This Row],[SAPSA Number]],'DS Point summary'!A:A,'DS Point summary'!B:B)</f>
        <v>Rudolph Teodor</v>
      </c>
      <c r="D123" s="129" t="str">
        <f>_xlfn.XLOOKUP(__xlnm._FilterDatabase_1511[[#This Row],[SAPSA Number]],'DS Point summary'!A:A,'DS Point summary'!C:C)</f>
        <v>Buhrmann</v>
      </c>
      <c r="E123" s="130" t="str">
        <f>_xlfn.XLOOKUP(__xlnm._FilterDatabase_1511[[#This Row],[SAPSA Number]],'DS Point summary'!A:A,'DS Point summary'!D:D)</f>
        <v>RT</v>
      </c>
      <c r="F123" s="19" t="str">
        <f>_xlfn.XLOOKUP(__xlnm._FilterDatabase_1511[[#This Row],[SAPSA Number]],'DS Point summary'!A:A,'DS Point summary'!E:E)</f>
        <v>S</v>
      </c>
      <c r="G123" s="21">
        <f ca="1">_xlfn.XLOOKUP(__xlnm._FilterDatabase_1511[[#This Row],[SAPSA Number]],'DS Point summary'!A:A,'DS Point summary'!F:F)</f>
        <v>50</v>
      </c>
      <c r="H123" s="36" t="s">
        <v>679</v>
      </c>
      <c r="I123" s="37">
        <f t="shared" si="10"/>
        <v>0</v>
      </c>
      <c r="J123" s="24">
        <f t="shared" si="11"/>
        <v>0</v>
      </c>
      <c r="K123" s="70">
        <v>0</v>
      </c>
      <c r="L123" s="71">
        <v>0</v>
      </c>
      <c r="M123" s="70">
        <v>0</v>
      </c>
      <c r="N123" s="71">
        <v>0</v>
      </c>
      <c r="O123" s="70">
        <v>0</v>
      </c>
      <c r="P123" s="71">
        <v>0</v>
      </c>
      <c r="Q123" s="70">
        <v>0</v>
      </c>
      <c r="R123" s="71">
        <v>0</v>
      </c>
      <c r="S123" s="70">
        <v>0</v>
      </c>
      <c r="T123" s="71">
        <v>0</v>
      </c>
      <c r="U123" s="70">
        <v>0</v>
      </c>
      <c r="V123" s="71">
        <v>0</v>
      </c>
    </row>
    <row r="124" spans="1:22" x14ac:dyDescent="0.25">
      <c r="A124" s="34">
        <f t="shared" si="12"/>
        <v>9</v>
      </c>
      <c r="B124" s="99"/>
      <c r="C124" s="129">
        <f>_xlfn.XLOOKUP(__xlnm._FilterDatabase_1511[[#This Row],[SAPSA Number]],'DS Point summary'!A:A,'DS Point summary'!B:B)</f>
        <v>0</v>
      </c>
      <c r="D124" s="129">
        <f>_xlfn.XLOOKUP(__xlnm._FilterDatabase_1511[[#This Row],[SAPSA Number]],'DS Point summary'!A:A,'DS Point summary'!C:C)</f>
        <v>0</v>
      </c>
      <c r="E124" s="130">
        <f>_xlfn.XLOOKUP(__xlnm._FilterDatabase_1511[[#This Row],[SAPSA Number]],'DS Point summary'!A:A,'DS Point summary'!D:D)</f>
        <v>0</v>
      </c>
      <c r="F124" s="19">
        <f>_xlfn.XLOOKUP(__xlnm._FilterDatabase_1511[[#This Row],[SAPSA Number]],'DS Point summary'!A:A,'DS Point summary'!E:E)</f>
        <v>0</v>
      </c>
      <c r="G124" s="21">
        <f>_xlfn.XLOOKUP(__xlnm._FilterDatabase_1511[[#This Row],[SAPSA Number]],'DS Point summary'!A:A,'DS Point summary'!F:F)</f>
        <v>0</v>
      </c>
      <c r="H124" s="36" t="s">
        <v>679</v>
      </c>
      <c r="I124" s="37">
        <f t="shared" si="10"/>
        <v>0</v>
      </c>
      <c r="J124" s="24">
        <f t="shared" si="11"/>
        <v>0</v>
      </c>
      <c r="K124" s="70">
        <v>0</v>
      </c>
      <c r="L124" s="71">
        <v>0</v>
      </c>
      <c r="M124" s="70">
        <v>0</v>
      </c>
      <c r="N124" s="71">
        <v>0</v>
      </c>
      <c r="O124" s="70">
        <v>0</v>
      </c>
      <c r="P124" s="71">
        <v>0</v>
      </c>
      <c r="Q124" s="70">
        <v>0</v>
      </c>
      <c r="R124" s="71">
        <v>0</v>
      </c>
      <c r="S124" s="70">
        <v>0</v>
      </c>
      <c r="T124" s="71">
        <v>0</v>
      </c>
      <c r="U124" s="70">
        <v>0</v>
      </c>
      <c r="V124" s="71">
        <v>0</v>
      </c>
    </row>
  </sheetData>
  <sheetProtection algorithmName="SHA-512" hashValue="o9pmoKwyoq3kAj6rci/YxRxZutBcn98/oRNbnvKQ355PqA04SdF6VSReZBfggTXPhbN+Ku0RI5unWfHNQ4CYFA==" saltValue="eoVqRtNLRIJoDiLDrQL3sw==" spinCount="100000" sheet="1" objects="1" scenarios="1"/>
  <conditionalFormatting sqref="F2:F124">
    <cfRule type="cellIs" dxfId="47" priority="2" stopIfTrue="1" operator="equal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AC620-0C32-4604-8ED9-645FCFA28390}">
  <sheetPr>
    <tabColor rgb="FF7030A0"/>
  </sheetPr>
  <dimension ref="A1:AMJ124"/>
  <sheetViews>
    <sheetView workbookViewId="0">
      <pane xSplit="10" ySplit="1" topLeftCell="K2" activePane="bottomRight" state="frozen"/>
      <selection pane="topRight" activeCell="K1" sqref="K1"/>
      <selection pane="bottomLeft" activeCell="A2" sqref="A2"/>
      <selection pane="bottomRight" activeCell="M14" sqref="M14"/>
    </sheetView>
  </sheetViews>
  <sheetFormatPr defaultRowHeight="15" x14ac:dyDescent="0.25"/>
  <cols>
    <col min="1" max="1" width="10.42578125" style="41" bestFit="1" customWidth="1"/>
    <col min="2" max="2" width="10.28515625" style="97" customWidth="1"/>
    <col min="3" max="3" width="25" style="18" customWidth="1"/>
    <col min="4" max="4" width="16.140625" style="18" bestFit="1" customWidth="1"/>
    <col min="5" max="5" width="7.140625" style="18" customWidth="1"/>
    <col min="6" max="6" width="8.5703125" style="18" bestFit="1" customWidth="1"/>
    <col min="7" max="7" width="9" style="18" hidden="1" customWidth="1"/>
    <col min="8" max="8" width="15.85546875" style="18" customWidth="1"/>
    <col min="9" max="9" width="7.28515625" style="18" customWidth="1"/>
    <col min="10" max="10" width="8.140625" style="42" customWidth="1"/>
    <col min="11" max="22" width="6.85546875" style="18" customWidth="1"/>
    <col min="23" max="1024" width="10.28515625" style="18" customWidth="1"/>
  </cols>
  <sheetData>
    <row r="1" spans="1:22" ht="30" x14ac:dyDescent="0.25">
      <c r="A1" s="12" t="s">
        <v>659</v>
      </c>
      <c r="B1" s="95" t="s">
        <v>628</v>
      </c>
      <c r="C1" s="13" t="s">
        <v>3</v>
      </c>
      <c r="D1" s="13" t="s">
        <v>4</v>
      </c>
      <c r="E1" s="13" t="s">
        <v>5</v>
      </c>
      <c r="F1" s="14" t="s">
        <v>629</v>
      </c>
      <c r="G1" s="15" t="s">
        <v>9</v>
      </c>
      <c r="H1" s="16" t="s">
        <v>660</v>
      </c>
      <c r="I1" s="16" t="s">
        <v>661</v>
      </c>
      <c r="J1" s="17" t="s">
        <v>662</v>
      </c>
      <c r="K1" s="16" t="s">
        <v>663</v>
      </c>
      <c r="L1" s="16" t="s">
        <v>664</v>
      </c>
      <c r="M1" s="16" t="s">
        <v>665</v>
      </c>
      <c r="N1" s="16" t="s">
        <v>666</v>
      </c>
      <c r="O1" s="16" t="s">
        <v>658</v>
      </c>
      <c r="P1" s="16" t="s">
        <v>667</v>
      </c>
      <c r="Q1" s="16" t="s">
        <v>668</v>
      </c>
      <c r="R1" s="16" t="s">
        <v>669</v>
      </c>
      <c r="S1" s="16" t="s">
        <v>670</v>
      </c>
      <c r="T1" s="16" t="s">
        <v>671</v>
      </c>
      <c r="U1" s="16" t="s">
        <v>672</v>
      </c>
      <c r="V1" s="16" t="s">
        <v>673</v>
      </c>
    </row>
    <row r="2" spans="1:22" ht="14.45" customHeight="1" x14ac:dyDescent="0.25">
      <c r="A2" s="19">
        <f t="shared" ref="A2:A40" si="0">RANK(J2,J$2:J$137,0)</f>
        <v>1</v>
      </c>
      <c r="B2" s="20">
        <v>127</v>
      </c>
      <c r="C2" s="21" t="s">
        <v>208</v>
      </c>
      <c r="D2" s="21" t="s">
        <v>209</v>
      </c>
      <c r="E2" s="22" t="s">
        <v>196</v>
      </c>
      <c r="F2" s="19" t="str">
        <f>_xlfn.XLOOKUP(__xlnm._FilterDatabase_1512[[#This Row],[SAPSA Number]],'DS Point summary'!A:A,'DS Point summary'!E:E)</f>
        <v>SS</v>
      </c>
      <c r="G2" s="21">
        <f ca="1">_xlfn.XLOOKUP(__xlnm._FilterDatabase_1512[[#This Row],[SAPSA Number]],'DS Point summary'!A:A,'DS Point summary'!F:F)</f>
        <v>63</v>
      </c>
      <c r="H2" s="21" t="s">
        <v>678</v>
      </c>
      <c r="I2" s="23">
        <f t="shared" ref="I2:I33" si="1">(IF(K2&gt;0,1,0)+(IF(L2&gt;0,1,0))+(IF(M2&gt;0,1,0))+(IF(N2&gt;0,1,0))+(IF(O2&gt;0,1,0))+(IF(P2&gt;0,1,0))+(IF(Q2&gt;0,1,0))+(IF(R2&gt;0,1,0))+(IF(S2&gt;0,1,0))+(IF(T2&gt;0,1,0))+(IF(U2&gt;0,1,0))+(IF(V2&gt;0,1,0)))</f>
        <v>0</v>
      </c>
      <c r="J2" s="24">
        <f t="shared" ref="J2:J65" si="2">(LARGE(K2:U2,1)+LARGE(K2:U2,2)+LARGE(K2:U2,3)+LARGE(K2:U2,4)+LARGE(K2:U2,5))/5</f>
        <v>0</v>
      </c>
      <c r="K2" s="25">
        <v>0</v>
      </c>
      <c r="L2" s="26">
        <v>0</v>
      </c>
      <c r="M2" s="25">
        <v>0</v>
      </c>
      <c r="N2" s="26">
        <v>0</v>
      </c>
      <c r="O2" s="25">
        <v>0</v>
      </c>
      <c r="P2" s="26">
        <v>0</v>
      </c>
      <c r="Q2" s="25">
        <v>0</v>
      </c>
      <c r="R2" s="26">
        <v>0</v>
      </c>
      <c r="S2" s="25">
        <v>0</v>
      </c>
      <c r="T2" s="26">
        <v>0</v>
      </c>
      <c r="U2" s="25">
        <v>0</v>
      </c>
      <c r="V2" s="26">
        <v>0</v>
      </c>
    </row>
    <row r="3" spans="1:22" ht="14.45" customHeight="1" x14ac:dyDescent="0.25">
      <c r="A3" s="19">
        <f t="shared" si="0"/>
        <v>1</v>
      </c>
      <c r="B3" s="46">
        <v>141</v>
      </c>
      <c r="C3" s="43" t="str">
        <f>_xlfn.XLOOKUP(__xlnm._FilterDatabase_1512[[#This Row],[SAPSA Number]],'DS Point summary'!A:A,'DS Point summary'!B:B)</f>
        <v>Francois Waldeck</v>
      </c>
      <c r="D3" s="43" t="str">
        <f>_xlfn.XLOOKUP(__xlnm._FilterDatabase_1512[[#This Row],[SAPSA Number]],'DS Point summary'!A:A,'DS Point summary'!C:C)</f>
        <v>Fouche</v>
      </c>
      <c r="E3" s="83" t="str">
        <f>_xlfn.XLOOKUP(__xlnm._FilterDatabase_1512[[#This Row],[SAPSA Number]],'DS Point summary'!A:A,'DS Point summary'!D:D)</f>
        <v>FW</v>
      </c>
      <c r="F3" s="19" t="str">
        <f ca="1">_xlfn.XLOOKUP(__xlnm._FilterDatabase_1512[[#This Row],[SAPSA Number]],'DS Point summary'!A:A,'DS Point summary'!E:E)</f>
        <v>S</v>
      </c>
      <c r="G3" s="21">
        <f ca="1">_xlfn.XLOOKUP(__xlnm._FilterDatabase_1512[[#This Row],[SAPSA Number]],'DS Point summary'!A:A,'DS Point summary'!F:F)</f>
        <v>52</v>
      </c>
      <c r="H3" s="21" t="s">
        <v>678</v>
      </c>
      <c r="I3" s="23">
        <f t="shared" si="1"/>
        <v>0</v>
      </c>
      <c r="J3" s="24">
        <f t="shared" si="2"/>
        <v>0</v>
      </c>
      <c r="K3" s="25">
        <v>0</v>
      </c>
      <c r="L3" s="26">
        <v>0</v>
      </c>
      <c r="M3" s="25">
        <v>0</v>
      </c>
      <c r="N3" s="26">
        <v>0</v>
      </c>
      <c r="O3" s="25">
        <v>0</v>
      </c>
      <c r="P3" s="26">
        <v>0</v>
      </c>
      <c r="Q3" s="25">
        <v>0</v>
      </c>
      <c r="R3" s="26">
        <v>0</v>
      </c>
      <c r="S3" s="25">
        <v>0</v>
      </c>
      <c r="T3" s="26">
        <v>0</v>
      </c>
      <c r="U3" s="25">
        <v>0</v>
      </c>
      <c r="V3" s="26">
        <v>0</v>
      </c>
    </row>
    <row r="4" spans="1:22" ht="14.45" customHeight="1" x14ac:dyDescent="0.25">
      <c r="A4" s="19">
        <f t="shared" si="0"/>
        <v>1</v>
      </c>
      <c r="B4" s="27">
        <v>191</v>
      </c>
      <c r="C4" s="43" t="s">
        <v>392</v>
      </c>
      <c r="D4" s="43" t="s">
        <v>393</v>
      </c>
      <c r="E4" s="49" t="s">
        <v>344</v>
      </c>
      <c r="F4" s="19" t="str">
        <f ca="1">_xlfn.XLOOKUP(__xlnm._FilterDatabase_1512[[#This Row],[SAPSA Number]],'DS Point summary'!A:A,'DS Point summary'!E:E)</f>
        <v>S</v>
      </c>
      <c r="G4" s="21">
        <f ca="1">_xlfn.XLOOKUP(__xlnm._FilterDatabase_1512[[#This Row],[SAPSA Number]],'DS Point summary'!A:A,'DS Point summary'!F:F)</f>
        <v>59</v>
      </c>
      <c r="H4" s="21" t="s">
        <v>678</v>
      </c>
      <c r="I4" s="23">
        <f t="shared" si="1"/>
        <v>0</v>
      </c>
      <c r="J4" s="24">
        <f t="shared" si="2"/>
        <v>0</v>
      </c>
      <c r="K4" s="25">
        <v>0</v>
      </c>
      <c r="L4" s="26">
        <v>0</v>
      </c>
      <c r="M4" s="25">
        <v>0</v>
      </c>
      <c r="N4" s="26">
        <v>0</v>
      </c>
      <c r="O4" s="25">
        <v>0</v>
      </c>
      <c r="P4" s="26">
        <v>0</v>
      </c>
      <c r="Q4" s="25">
        <v>0</v>
      </c>
      <c r="R4" s="26">
        <v>0</v>
      </c>
      <c r="S4" s="25">
        <v>0</v>
      </c>
      <c r="T4" s="26">
        <v>0</v>
      </c>
      <c r="U4" s="25">
        <v>0</v>
      </c>
      <c r="V4" s="26">
        <v>0</v>
      </c>
    </row>
    <row r="5" spans="1:22" ht="14.45" customHeight="1" x14ac:dyDescent="0.25">
      <c r="A5" s="19">
        <f t="shared" si="0"/>
        <v>1</v>
      </c>
      <c r="B5" s="27">
        <v>199</v>
      </c>
      <c r="C5" s="43" t="s">
        <v>570</v>
      </c>
      <c r="D5" s="43" t="s">
        <v>393</v>
      </c>
      <c r="E5" s="49" t="s">
        <v>571</v>
      </c>
      <c r="F5" s="19" t="str">
        <f>_xlfn.XLOOKUP(__xlnm._FilterDatabase_1512[[#This Row],[SAPSA Number]],'DS Point summary'!A:A,'DS Point summary'!E:E)</f>
        <v>Lady</v>
      </c>
      <c r="G5" s="21">
        <f ca="1">_xlfn.XLOOKUP(__xlnm._FilterDatabase_1512[[#This Row],[SAPSA Number]],'DS Point summary'!A:A,'DS Point summary'!F:F)</f>
        <v>58</v>
      </c>
      <c r="H5" s="21" t="s">
        <v>678</v>
      </c>
      <c r="I5" s="23">
        <f t="shared" si="1"/>
        <v>0</v>
      </c>
      <c r="J5" s="24">
        <f t="shared" si="2"/>
        <v>0</v>
      </c>
      <c r="K5" s="25">
        <v>0</v>
      </c>
      <c r="L5" s="26">
        <v>0</v>
      </c>
      <c r="M5" s="25">
        <v>0</v>
      </c>
      <c r="N5" s="26">
        <v>0</v>
      </c>
      <c r="O5" s="25">
        <v>0</v>
      </c>
      <c r="P5" s="26">
        <v>0</v>
      </c>
      <c r="Q5" s="25">
        <v>0</v>
      </c>
      <c r="R5" s="26">
        <v>0</v>
      </c>
      <c r="S5" s="25">
        <v>0</v>
      </c>
      <c r="T5" s="26">
        <v>0</v>
      </c>
      <c r="U5" s="25">
        <v>0</v>
      </c>
      <c r="V5" s="26">
        <v>0</v>
      </c>
    </row>
    <row r="6" spans="1:22" ht="14.45" customHeight="1" x14ac:dyDescent="0.25">
      <c r="A6" s="19">
        <f t="shared" si="0"/>
        <v>1</v>
      </c>
      <c r="B6" s="27">
        <v>206</v>
      </c>
      <c r="C6" s="43" t="s">
        <v>495</v>
      </c>
      <c r="D6" s="43" t="s">
        <v>496</v>
      </c>
      <c r="E6" s="49" t="s">
        <v>497</v>
      </c>
      <c r="F6" s="19" t="str">
        <f ca="1">_xlfn.XLOOKUP(__xlnm._FilterDatabase_1512[[#This Row],[SAPSA Number]],'DS Point summary'!A:A,'DS Point summary'!E:E)</f>
        <v>S</v>
      </c>
      <c r="G6" s="21">
        <f ca="1">_xlfn.XLOOKUP(__xlnm._FilterDatabase_1512[[#This Row],[SAPSA Number]],'DS Point summary'!A:A,'DS Point summary'!F:F)</f>
        <v>52</v>
      </c>
      <c r="H6" s="21" t="s">
        <v>678</v>
      </c>
      <c r="I6" s="23">
        <f t="shared" si="1"/>
        <v>0</v>
      </c>
      <c r="J6" s="24">
        <f t="shared" si="2"/>
        <v>0</v>
      </c>
      <c r="K6" s="25">
        <v>0</v>
      </c>
      <c r="L6" s="26">
        <v>0</v>
      </c>
      <c r="M6" s="25">
        <v>0</v>
      </c>
      <c r="N6" s="26">
        <v>0</v>
      </c>
      <c r="O6" s="25">
        <v>0</v>
      </c>
      <c r="P6" s="26">
        <v>0</v>
      </c>
      <c r="Q6" s="25">
        <v>0</v>
      </c>
      <c r="R6" s="26">
        <v>0</v>
      </c>
      <c r="S6" s="25">
        <v>0</v>
      </c>
      <c r="T6" s="26">
        <v>0</v>
      </c>
      <c r="U6" s="25">
        <v>0</v>
      </c>
      <c r="V6" s="26">
        <v>0</v>
      </c>
    </row>
    <row r="7" spans="1:22" ht="14.45" customHeight="1" x14ac:dyDescent="0.25">
      <c r="A7" s="19">
        <f t="shared" si="0"/>
        <v>1</v>
      </c>
      <c r="B7" s="46">
        <v>242</v>
      </c>
      <c r="C7" s="43" t="str">
        <f>_xlfn.XLOOKUP(__xlnm._FilterDatabase_1512[[#This Row],[SAPSA Number]],'DS Point summary'!A:A,'DS Point summary'!B:B)</f>
        <v>Pradesh</v>
      </c>
      <c r="D7" s="43" t="str">
        <f>_xlfn.XLOOKUP(__xlnm._FilterDatabase_1512[[#This Row],[SAPSA Number]],'DS Point summary'!A:A,'DS Point summary'!C:C)</f>
        <v>Pillay</v>
      </c>
      <c r="E7" s="22" t="str">
        <f>_xlfn.XLOOKUP(__xlnm._FilterDatabase_1512[[#This Row],[SAPSA Number]],'DS Point summary'!A:A,'DS Point summary'!D:D)</f>
        <v>P</v>
      </c>
      <c r="F7" s="19" t="str">
        <f ca="1">_xlfn.XLOOKUP(__xlnm._FilterDatabase_1512[[#This Row],[SAPSA Number]],'DS Point summary'!A:A,'DS Point summary'!E:E)</f>
        <v xml:space="preserve"> </v>
      </c>
      <c r="G7" s="21">
        <f ca="1">_xlfn.XLOOKUP(__xlnm._FilterDatabase_1512[[#This Row],[SAPSA Number]],'DS Point summary'!A:A,'DS Point summary'!F:F)</f>
        <v>47</v>
      </c>
      <c r="H7" s="21" t="s">
        <v>678</v>
      </c>
      <c r="I7" s="23">
        <f t="shared" si="1"/>
        <v>0</v>
      </c>
      <c r="J7" s="24">
        <f t="shared" si="2"/>
        <v>0</v>
      </c>
      <c r="K7" s="25">
        <v>0</v>
      </c>
      <c r="L7" s="26">
        <v>0</v>
      </c>
      <c r="M7" s="25">
        <v>0</v>
      </c>
      <c r="N7" s="26">
        <v>0</v>
      </c>
      <c r="O7" s="25">
        <v>0</v>
      </c>
      <c r="P7" s="26">
        <v>0</v>
      </c>
      <c r="Q7" s="25">
        <v>0</v>
      </c>
      <c r="R7" s="26">
        <v>0</v>
      </c>
      <c r="S7" s="25">
        <v>0</v>
      </c>
      <c r="T7" s="26">
        <v>0</v>
      </c>
      <c r="U7" s="25">
        <v>0</v>
      </c>
      <c r="V7" s="26">
        <v>0</v>
      </c>
    </row>
    <row r="8" spans="1:22" ht="14.45" customHeight="1" x14ac:dyDescent="0.25">
      <c r="A8" s="19">
        <f t="shared" si="0"/>
        <v>1</v>
      </c>
      <c r="B8" s="27">
        <v>250</v>
      </c>
      <c r="C8" s="43" t="s">
        <v>19</v>
      </c>
      <c r="D8" s="43" t="s">
        <v>20</v>
      </c>
      <c r="E8" s="49" t="s">
        <v>21</v>
      </c>
      <c r="F8" s="19" t="str">
        <f ca="1">_xlfn.XLOOKUP(__xlnm._FilterDatabase_1512[[#This Row],[SAPSA Number]],'DS Point summary'!A:A,'DS Point summary'!E:E)</f>
        <v>SS</v>
      </c>
      <c r="G8" s="21">
        <f ca="1">_xlfn.XLOOKUP(__xlnm._FilterDatabase_1512[[#This Row],[SAPSA Number]],'DS Point summary'!A:A,'DS Point summary'!F:F)</f>
        <v>63</v>
      </c>
      <c r="H8" s="21" t="s">
        <v>678</v>
      </c>
      <c r="I8" s="23">
        <f t="shared" si="1"/>
        <v>0</v>
      </c>
      <c r="J8" s="24">
        <f t="shared" si="2"/>
        <v>0</v>
      </c>
      <c r="K8" s="25">
        <v>0</v>
      </c>
      <c r="L8" s="26">
        <v>0</v>
      </c>
      <c r="M8" s="25">
        <v>0</v>
      </c>
      <c r="N8" s="26">
        <v>0</v>
      </c>
      <c r="O8" s="25">
        <v>0</v>
      </c>
      <c r="P8" s="26">
        <v>0</v>
      </c>
      <c r="Q8" s="25">
        <v>0</v>
      </c>
      <c r="R8" s="26">
        <v>0</v>
      </c>
      <c r="S8" s="25">
        <v>0</v>
      </c>
      <c r="T8" s="26">
        <v>0</v>
      </c>
      <c r="U8" s="25">
        <v>0</v>
      </c>
      <c r="V8" s="26">
        <v>0</v>
      </c>
    </row>
    <row r="9" spans="1:22" ht="14.45" customHeight="1" x14ac:dyDescent="0.25">
      <c r="A9" s="19">
        <f t="shared" si="0"/>
        <v>1</v>
      </c>
      <c r="B9" s="27">
        <v>252</v>
      </c>
      <c r="C9" s="43" t="s">
        <v>158</v>
      </c>
      <c r="D9" s="43" t="s">
        <v>159</v>
      </c>
      <c r="E9" s="49" t="s">
        <v>144</v>
      </c>
      <c r="F9" s="19" t="str">
        <f ca="1">_xlfn.XLOOKUP(__xlnm._FilterDatabase_1512[[#This Row],[SAPSA Number]],'DS Point summary'!A:A,'DS Point summary'!E:E)</f>
        <v>SS</v>
      </c>
      <c r="G9" s="21">
        <f ca="1">_xlfn.XLOOKUP(__xlnm._FilterDatabase_1512[[#This Row],[SAPSA Number]],'DS Point summary'!A:A,'DS Point summary'!F:F)</f>
        <v>67</v>
      </c>
      <c r="H9" s="21" t="s">
        <v>678</v>
      </c>
      <c r="I9" s="23">
        <f t="shared" si="1"/>
        <v>0</v>
      </c>
      <c r="J9" s="24">
        <f t="shared" si="2"/>
        <v>0</v>
      </c>
      <c r="K9" s="25">
        <v>0</v>
      </c>
      <c r="L9" s="26">
        <v>0</v>
      </c>
      <c r="M9" s="25">
        <v>0</v>
      </c>
      <c r="N9" s="26">
        <v>0</v>
      </c>
      <c r="O9" s="25">
        <v>0</v>
      </c>
      <c r="P9" s="26">
        <v>0</v>
      </c>
      <c r="Q9" s="25">
        <v>0</v>
      </c>
      <c r="R9" s="26">
        <v>0</v>
      </c>
      <c r="S9" s="25">
        <v>0</v>
      </c>
      <c r="T9" s="26">
        <v>0</v>
      </c>
      <c r="U9" s="25">
        <v>0</v>
      </c>
      <c r="V9" s="26">
        <v>0</v>
      </c>
    </row>
    <row r="10" spans="1:22" ht="14.45" customHeight="1" x14ac:dyDescent="0.25">
      <c r="A10" s="19">
        <f t="shared" si="0"/>
        <v>1</v>
      </c>
      <c r="B10" s="27">
        <v>255</v>
      </c>
      <c r="C10" s="43" t="s">
        <v>581</v>
      </c>
      <c r="D10" s="43" t="s">
        <v>425</v>
      </c>
      <c r="E10" s="49" t="s">
        <v>582</v>
      </c>
      <c r="F10" s="19" t="str">
        <f ca="1">_xlfn.XLOOKUP(__xlnm._FilterDatabase_1512[[#This Row],[SAPSA Number]],'DS Point summary'!A:A,'DS Point summary'!E:E)</f>
        <v xml:space="preserve"> </v>
      </c>
      <c r="G10" s="21">
        <f ca="1">_xlfn.XLOOKUP(__xlnm._FilterDatabase_1512[[#This Row],[SAPSA Number]],'DS Point summary'!A:A,'DS Point summary'!F:F)</f>
        <v>43</v>
      </c>
      <c r="H10" s="21" t="s">
        <v>678</v>
      </c>
      <c r="I10" s="23">
        <f t="shared" si="1"/>
        <v>0</v>
      </c>
      <c r="J10" s="24">
        <f t="shared" si="2"/>
        <v>0</v>
      </c>
      <c r="K10" s="25">
        <v>0</v>
      </c>
      <c r="L10" s="26">
        <v>0</v>
      </c>
      <c r="M10" s="25">
        <v>0</v>
      </c>
      <c r="N10" s="26">
        <v>0</v>
      </c>
      <c r="O10" s="25">
        <v>0</v>
      </c>
      <c r="P10" s="26">
        <v>0</v>
      </c>
      <c r="Q10" s="25">
        <v>0</v>
      </c>
      <c r="R10" s="26">
        <v>0</v>
      </c>
      <c r="S10" s="25">
        <v>0</v>
      </c>
      <c r="T10" s="26">
        <v>0</v>
      </c>
      <c r="U10" s="25">
        <v>0</v>
      </c>
      <c r="V10" s="26">
        <v>0</v>
      </c>
    </row>
    <row r="11" spans="1:22" ht="14.45" customHeight="1" x14ac:dyDescent="0.25">
      <c r="A11" s="19">
        <f t="shared" si="0"/>
        <v>1</v>
      </c>
      <c r="B11" s="27">
        <v>259</v>
      </c>
      <c r="C11" s="43" t="s">
        <v>405</v>
      </c>
      <c r="D11" s="43" t="s">
        <v>406</v>
      </c>
      <c r="E11" s="49" t="s">
        <v>407</v>
      </c>
      <c r="F11" s="19" t="str">
        <f>_xlfn.XLOOKUP(__xlnm._FilterDatabase_1512[[#This Row],[SAPSA Number]],'DS Point summary'!A:A,'DS Point summary'!E:E)</f>
        <v>Lady</v>
      </c>
      <c r="G11" s="21">
        <f ca="1">_xlfn.XLOOKUP(__xlnm._FilterDatabase_1512[[#This Row],[SAPSA Number]],'DS Point summary'!A:A,'DS Point summary'!F:F)</f>
        <v>36</v>
      </c>
      <c r="H11" s="21" t="s">
        <v>678</v>
      </c>
      <c r="I11" s="23">
        <f t="shared" si="1"/>
        <v>0</v>
      </c>
      <c r="J11" s="24">
        <f t="shared" si="2"/>
        <v>0</v>
      </c>
      <c r="K11" s="25">
        <v>0</v>
      </c>
      <c r="L11" s="26">
        <v>0</v>
      </c>
      <c r="M11" s="25">
        <v>0</v>
      </c>
      <c r="N11" s="26">
        <v>0</v>
      </c>
      <c r="O11" s="25">
        <v>0</v>
      </c>
      <c r="P11" s="26">
        <v>0</v>
      </c>
      <c r="Q11" s="25">
        <v>0</v>
      </c>
      <c r="R11" s="26">
        <v>0</v>
      </c>
      <c r="S11" s="25">
        <v>0</v>
      </c>
      <c r="T11" s="26">
        <v>0</v>
      </c>
      <c r="U11" s="25">
        <v>0</v>
      </c>
      <c r="V11" s="26">
        <v>0</v>
      </c>
    </row>
    <row r="12" spans="1:22" ht="14.45" customHeight="1" x14ac:dyDescent="0.25">
      <c r="A12" s="19">
        <f t="shared" si="0"/>
        <v>1</v>
      </c>
      <c r="B12" s="46">
        <v>269</v>
      </c>
      <c r="C12" s="43" t="str">
        <f>_xlfn.XLOOKUP(__xlnm._FilterDatabase_1512[[#This Row],[SAPSA Number]],'DS Point summary'!A:A,'DS Point summary'!B:B)</f>
        <v>Ruark</v>
      </c>
      <c r="D12" s="43" t="str">
        <f>_xlfn.XLOOKUP(__xlnm._FilterDatabase_1512[[#This Row],[SAPSA Number]],'DS Point summary'!A:A,'DS Point summary'!C:C)</f>
        <v>Swanepoel</v>
      </c>
      <c r="E12" s="22" t="str">
        <f>_xlfn.XLOOKUP(__xlnm._FilterDatabase_1512[[#This Row],[SAPSA Number]],'DS Point summary'!A:A,'DS Point summary'!D:D)</f>
        <v>R</v>
      </c>
      <c r="F12" s="19" t="str">
        <f ca="1">_xlfn.XLOOKUP(__xlnm._FilterDatabase_1512[[#This Row],[SAPSA Number]],'DS Point summary'!A:A,'DS Point summary'!E:E)</f>
        <v xml:space="preserve"> </v>
      </c>
      <c r="G12" s="21">
        <f ca="1">_xlfn.XLOOKUP(__xlnm._FilterDatabase_1512[[#This Row],[SAPSA Number]],'DS Point summary'!A:A,'DS Point summary'!F:F)</f>
        <v>39</v>
      </c>
      <c r="H12" s="21" t="s">
        <v>678</v>
      </c>
      <c r="I12" s="23">
        <f t="shared" si="1"/>
        <v>0</v>
      </c>
      <c r="J12" s="24">
        <f t="shared" si="2"/>
        <v>0</v>
      </c>
      <c r="K12" s="25">
        <v>0</v>
      </c>
      <c r="L12" s="26">
        <v>0</v>
      </c>
      <c r="M12" s="25">
        <v>0</v>
      </c>
      <c r="N12" s="26">
        <v>0</v>
      </c>
      <c r="O12" s="25">
        <v>0</v>
      </c>
      <c r="P12" s="26">
        <v>0</v>
      </c>
      <c r="Q12" s="25">
        <v>0</v>
      </c>
      <c r="R12" s="26">
        <v>0</v>
      </c>
      <c r="S12" s="25">
        <v>0</v>
      </c>
      <c r="T12" s="26">
        <v>0</v>
      </c>
      <c r="U12" s="25">
        <v>0</v>
      </c>
      <c r="V12" s="26">
        <v>0</v>
      </c>
    </row>
    <row r="13" spans="1:22" ht="14.45" customHeight="1" x14ac:dyDescent="0.25">
      <c r="A13" s="19">
        <f t="shared" si="0"/>
        <v>1</v>
      </c>
      <c r="B13" s="27">
        <v>392</v>
      </c>
      <c r="C13" s="43" t="s">
        <v>614</v>
      </c>
      <c r="D13" s="43" t="s">
        <v>615</v>
      </c>
      <c r="E13" s="49" t="s">
        <v>616</v>
      </c>
      <c r="F13" s="19" t="str">
        <f>_xlfn.XLOOKUP(__xlnm._FilterDatabase_1512[[#This Row],[SAPSA Number]],'DS Point summary'!A:A,'DS Point summary'!E:E)</f>
        <v>Lady</v>
      </c>
      <c r="G13" s="21">
        <f ca="1">_xlfn.XLOOKUP(__xlnm._FilterDatabase_1512[[#This Row],[SAPSA Number]],'DS Point summary'!A:A,'DS Point summary'!F:F)</f>
        <v>29</v>
      </c>
      <c r="H13" s="21" t="s">
        <v>678</v>
      </c>
      <c r="I13" s="23">
        <f t="shared" si="1"/>
        <v>0</v>
      </c>
      <c r="J13" s="24">
        <f t="shared" si="2"/>
        <v>0</v>
      </c>
      <c r="K13" s="25">
        <v>0</v>
      </c>
      <c r="L13" s="26">
        <v>0</v>
      </c>
      <c r="M13" s="25">
        <v>0</v>
      </c>
      <c r="N13" s="26">
        <v>0</v>
      </c>
      <c r="O13" s="25">
        <v>0</v>
      </c>
      <c r="P13" s="26">
        <v>0</v>
      </c>
      <c r="Q13" s="25">
        <v>0</v>
      </c>
      <c r="R13" s="26">
        <v>0</v>
      </c>
      <c r="S13" s="25">
        <v>0</v>
      </c>
      <c r="T13" s="26">
        <v>0</v>
      </c>
      <c r="U13" s="25">
        <v>0</v>
      </c>
      <c r="V13" s="26">
        <v>0</v>
      </c>
    </row>
    <row r="14" spans="1:22" ht="14.45" customHeight="1" x14ac:dyDescent="0.25">
      <c r="A14" s="19">
        <f t="shared" si="0"/>
        <v>1</v>
      </c>
      <c r="B14" s="27">
        <v>393</v>
      </c>
      <c r="C14" s="43" t="s">
        <v>514</v>
      </c>
      <c r="D14" s="43" t="s">
        <v>241</v>
      </c>
      <c r="E14" s="49" t="s">
        <v>515</v>
      </c>
      <c r="F14" s="19" t="str">
        <f>_xlfn.XLOOKUP(__xlnm._FilterDatabase_1512[[#This Row],[SAPSA Number]],'DS Point summary'!A:A,'DS Point summary'!E:E)</f>
        <v>Lady</v>
      </c>
      <c r="G14" s="21">
        <f ca="1">_xlfn.XLOOKUP(__xlnm._FilterDatabase_1512[[#This Row],[SAPSA Number]],'DS Point summary'!A:A,'DS Point summary'!F:F)</f>
        <v>57</v>
      </c>
      <c r="H14" s="21" t="s">
        <v>678</v>
      </c>
      <c r="I14" s="23">
        <f t="shared" si="1"/>
        <v>0</v>
      </c>
      <c r="J14" s="24">
        <f t="shared" si="2"/>
        <v>0</v>
      </c>
      <c r="K14" s="25">
        <v>0</v>
      </c>
      <c r="L14" s="26">
        <v>0</v>
      </c>
      <c r="M14" s="25">
        <v>0</v>
      </c>
      <c r="N14" s="26">
        <v>0</v>
      </c>
      <c r="O14" s="25">
        <v>0</v>
      </c>
      <c r="P14" s="26">
        <v>0</v>
      </c>
      <c r="Q14" s="25">
        <v>0</v>
      </c>
      <c r="R14" s="26">
        <v>0</v>
      </c>
      <c r="S14" s="25">
        <v>0</v>
      </c>
      <c r="T14" s="26">
        <v>0</v>
      </c>
      <c r="U14" s="25">
        <v>0</v>
      </c>
      <c r="V14" s="26">
        <v>0</v>
      </c>
    </row>
    <row r="15" spans="1:22" ht="14.45" customHeight="1" x14ac:dyDescent="0.25">
      <c r="A15" s="19">
        <f t="shared" si="0"/>
        <v>1</v>
      </c>
      <c r="B15" s="98">
        <v>400</v>
      </c>
      <c r="C15" s="43" t="str">
        <f>_xlfn.XLOOKUP(__xlnm._FilterDatabase_1512[[#This Row],[SAPSA Number]],'DS Point summary'!A:A,'DS Point summary'!B:B)</f>
        <v>Sean Michael</v>
      </c>
      <c r="D15" s="43" t="str">
        <f>_xlfn.XLOOKUP(__xlnm._FilterDatabase_1512[[#This Row],[SAPSA Number]],'DS Point summary'!A:A,'DS Point summary'!C:C)</f>
        <v>O'Donovan</v>
      </c>
      <c r="E15" s="22" t="str">
        <f>_xlfn.XLOOKUP(__xlnm._FilterDatabase_1512[[#This Row],[SAPSA Number]],'DS Point summary'!A:A,'DS Point summary'!D:D)</f>
        <v>SM</v>
      </c>
      <c r="F15" s="19" t="str">
        <f ca="1">_xlfn.XLOOKUP(__xlnm._FilterDatabase_1512[[#This Row],[SAPSA Number]],'DS Point summary'!A:A,'DS Point summary'!E:E)</f>
        <v>S</v>
      </c>
      <c r="G15" s="21">
        <f ca="1">_xlfn.XLOOKUP(__xlnm._FilterDatabase_1512[[#This Row],[SAPSA Number]],'DS Point summary'!A:A,'DS Point summary'!F:F)</f>
        <v>57</v>
      </c>
      <c r="H15" s="21" t="s">
        <v>678</v>
      </c>
      <c r="I15" s="23">
        <f t="shared" si="1"/>
        <v>0</v>
      </c>
      <c r="J15" s="24">
        <f t="shared" si="2"/>
        <v>0</v>
      </c>
      <c r="K15" s="25">
        <v>0</v>
      </c>
      <c r="L15" s="26">
        <v>0</v>
      </c>
      <c r="M15" s="25">
        <v>0</v>
      </c>
      <c r="N15" s="26">
        <v>0</v>
      </c>
      <c r="O15" s="25">
        <v>0</v>
      </c>
      <c r="P15" s="26">
        <v>0</v>
      </c>
      <c r="Q15" s="25">
        <v>0</v>
      </c>
      <c r="R15" s="26">
        <v>0</v>
      </c>
      <c r="S15" s="25">
        <v>0</v>
      </c>
      <c r="T15" s="26">
        <v>0</v>
      </c>
      <c r="U15" s="25">
        <v>0</v>
      </c>
      <c r="V15" s="26">
        <v>0</v>
      </c>
    </row>
    <row r="16" spans="1:22" ht="14.45" customHeight="1" x14ac:dyDescent="0.25">
      <c r="A16" s="19">
        <f t="shared" si="0"/>
        <v>1</v>
      </c>
      <c r="B16" s="27">
        <v>401</v>
      </c>
      <c r="C16" s="43" t="s">
        <v>541</v>
      </c>
      <c r="D16" s="43" t="s">
        <v>542</v>
      </c>
      <c r="E16" s="49" t="s">
        <v>543</v>
      </c>
      <c r="F16" s="19" t="str">
        <f>_xlfn.XLOOKUP(__xlnm._FilterDatabase_1512[[#This Row],[SAPSA Number]],'DS Point summary'!A:A,'DS Point summary'!E:E)</f>
        <v>Lady</v>
      </c>
      <c r="G16" s="21">
        <f ca="1">_xlfn.XLOOKUP(__xlnm._FilterDatabase_1512[[#This Row],[SAPSA Number]],'DS Point summary'!A:A,'DS Point summary'!F:F)</f>
        <v>67</v>
      </c>
      <c r="H16" s="21" t="s">
        <v>678</v>
      </c>
      <c r="I16" s="23">
        <f t="shared" si="1"/>
        <v>0</v>
      </c>
      <c r="J16" s="24">
        <f t="shared" si="2"/>
        <v>0</v>
      </c>
      <c r="K16" s="25">
        <v>0</v>
      </c>
      <c r="L16" s="26">
        <v>0</v>
      </c>
      <c r="M16" s="25">
        <v>0</v>
      </c>
      <c r="N16" s="26">
        <v>0</v>
      </c>
      <c r="O16" s="25">
        <v>0</v>
      </c>
      <c r="P16" s="26">
        <v>0</v>
      </c>
      <c r="Q16" s="25">
        <v>0</v>
      </c>
      <c r="R16" s="26">
        <v>0</v>
      </c>
      <c r="S16" s="25">
        <v>0</v>
      </c>
      <c r="T16" s="26">
        <v>0</v>
      </c>
      <c r="U16" s="25">
        <v>0</v>
      </c>
      <c r="V16" s="26">
        <v>0</v>
      </c>
    </row>
    <row r="17" spans="1:22" ht="14.45" customHeight="1" x14ac:dyDescent="0.25">
      <c r="A17" s="19">
        <f t="shared" si="0"/>
        <v>1</v>
      </c>
      <c r="B17" s="27">
        <v>402</v>
      </c>
      <c r="C17" s="44" t="s">
        <v>254</v>
      </c>
      <c r="D17" s="44" t="s">
        <v>255</v>
      </c>
      <c r="E17" s="50" t="s">
        <v>256</v>
      </c>
      <c r="F17" s="19" t="str">
        <f ca="1">_xlfn.XLOOKUP(__xlnm._FilterDatabase_1512[[#This Row],[SAPSA Number]],'DS Point summary'!A:A,'DS Point summary'!E:E)</f>
        <v>S</v>
      </c>
      <c r="G17" s="21">
        <f ca="1">_xlfn.XLOOKUP(__xlnm._FilterDatabase_1512[[#This Row],[SAPSA Number]],'DS Point summary'!A:A,'DS Point summary'!F:F)</f>
        <v>54</v>
      </c>
      <c r="H17" s="21" t="s">
        <v>678</v>
      </c>
      <c r="I17" s="23">
        <f t="shared" si="1"/>
        <v>0</v>
      </c>
      <c r="J17" s="24">
        <f t="shared" si="2"/>
        <v>0</v>
      </c>
      <c r="K17" s="25">
        <v>0</v>
      </c>
      <c r="L17" s="26">
        <v>0</v>
      </c>
      <c r="M17" s="25">
        <v>0</v>
      </c>
      <c r="N17" s="26">
        <v>0</v>
      </c>
      <c r="O17" s="25">
        <v>0</v>
      </c>
      <c r="P17" s="26">
        <v>0</v>
      </c>
      <c r="Q17" s="25">
        <v>0</v>
      </c>
      <c r="R17" s="26">
        <v>0</v>
      </c>
      <c r="S17" s="25">
        <v>0</v>
      </c>
      <c r="T17" s="26">
        <v>0</v>
      </c>
      <c r="U17" s="25">
        <v>0</v>
      </c>
      <c r="V17" s="26">
        <v>0</v>
      </c>
    </row>
    <row r="18" spans="1:22" ht="14.45" customHeight="1" x14ac:dyDescent="0.25">
      <c r="A18" s="19">
        <f t="shared" si="0"/>
        <v>1</v>
      </c>
      <c r="B18" s="27">
        <v>404</v>
      </c>
      <c r="C18" s="43" t="s">
        <v>293</v>
      </c>
      <c r="D18" s="43" t="s">
        <v>294</v>
      </c>
      <c r="E18" s="49" t="s">
        <v>295</v>
      </c>
      <c r="F18" s="19" t="str">
        <f ca="1">_xlfn.XLOOKUP(__xlnm._FilterDatabase_1512[[#This Row],[SAPSA Number]],'DS Point summary'!A:A,'DS Point summary'!E:E)</f>
        <v>SS</v>
      </c>
      <c r="G18" s="21">
        <f ca="1">_xlfn.XLOOKUP(__xlnm._FilterDatabase_1512[[#This Row],[SAPSA Number]],'DS Point summary'!A:A,'DS Point summary'!F:F)</f>
        <v>66</v>
      </c>
      <c r="H18" s="21" t="s">
        <v>678</v>
      </c>
      <c r="I18" s="23">
        <f t="shared" si="1"/>
        <v>0</v>
      </c>
      <c r="J18" s="24">
        <f t="shared" si="2"/>
        <v>0</v>
      </c>
      <c r="K18" s="25">
        <v>0</v>
      </c>
      <c r="L18" s="26">
        <v>0</v>
      </c>
      <c r="M18" s="25">
        <v>0</v>
      </c>
      <c r="N18" s="26">
        <v>0</v>
      </c>
      <c r="O18" s="25">
        <v>0</v>
      </c>
      <c r="P18" s="26">
        <v>0</v>
      </c>
      <c r="Q18" s="25">
        <v>0</v>
      </c>
      <c r="R18" s="26">
        <v>0</v>
      </c>
      <c r="S18" s="25">
        <v>0</v>
      </c>
      <c r="T18" s="26">
        <v>0</v>
      </c>
      <c r="U18" s="25">
        <v>0</v>
      </c>
      <c r="V18" s="26">
        <v>0</v>
      </c>
    </row>
    <row r="19" spans="1:22" ht="14.45" customHeight="1" x14ac:dyDescent="0.25">
      <c r="A19" s="19">
        <f t="shared" si="0"/>
        <v>1</v>
      </c>
      <c r="B19" s="27">
        <v>459</v>
      </c>
      <c r="C19" s="43" t="s">
        <v>502</v>
      </c>
      <c r="D19" s="43" t="s">
        <v>355</v>
      </c>
      <c r="E19" s="49" t="s">
        <v>503</v>
      </c>
      <c r="F19" s="19" t="str">
        <f ca="1">_xlfn.XLOOKUP(__xlnm._FilterDatabase_1512[[#This Row],[SAPSA Number]],'DS Point summary'!A:A,'DS Point summary'!E:E)</f>
        <v xml:space="preserve"> </v>
      </c>
      <c r="G19" s="21">
        <f ca="1">_xlfn.XLOOKUP(__xlnm._FilterDatabase_1512[[#This Row],[SAPSA Number]],'DS Point summary'!A:A,'DS Point summary'!F:F)</f>
        <v>40</v>
      </c>
      <c r="H19" s="21" t="s">
        <v>678</v>
      </c>
      <c r="I19" s="23">
        <f t="shared" si="1"/>
        <v>0</v>
      </c>
      <c r="J19" s="24">
        <f t="shared" si="2"/>
        <v>0</v>
      </c>
      <c r="K19" s="25">
        <v>0</v>
      </c>
      <c r="L19" s="26">
        <v>0</v>
      </c>
      <c r="M19" s="25">
        <v>0</v>
      </c>
      <c r="N19" s="26">
        <v>0</v>
      </c>
      <c r="O19" s="25">
        <v>0</v>
      </c>
      <c r="P19" s="26">
        <v>0</v>
      </c>
      <c r="Q19" s="25">
        <v>0</v>
      </c>
      <c r="R19" s="26">
        <v>0</v>
      </c>
      <c r="S19" s="25">
        <v>0</v>
      </c>
      <c r="T19" s="26">
        <v>0</v>
      </c>
      <c r="U19" s="25">
        <v>0</v>
      </c>
      <c r="V19" s="26">
        <v>0</v>
      </c>
    </row>
    <row r="20" spans="1:22" ht="14.45" customHeight="1" x14ac:dyDescent="0.25">
      <c r="A20" s="19">
        <f t="shared" si="0"/>
        <v>1</v>
      </c>
      <c r="B20" s="27">
        <v>475</v>
      </c>
      <c r="C20" s="43" t="s">
        <v>608</v>
      </c>
      <c r="D20" s="43" t="s">
        <v>609</v>
      </c>
      <c r="E20" s="49" t="s">
        <v>603</v>
      </c>
      <c r="F20" s="19" t="str">
        <f ca="1">_xlfn.XLOOKUP(__xlnm._FilterDatabase_1512[[#This Row],[SAPSA Number]],'DS Point summary'!A:A,'DS Point summary'!E:E)</f>
        <v xml:space="preserve"> </v>
      </c>
      <c r="G20" s="21">
        <f ca="1">_xlfn.XLOOKUP(__xlnm._FilterDatabase_1512[[#This Row],[SAPSA Number]],'DS Point summary'!A:A,'DS Point summary'!F:F)</f>
        <v>49</v>
      </c>
      <c r="H20" s="21" t="s">
        <v>678</v>
      </c>
      <c r="I20" s="23">
        <f t="shared" si="1"/>
        <v>0</v>
      </c>
      <c r="J20" s="24">
        <f t="shared" si="2"/>
        <v>0</v>
      </c>
      <c r="K20" s="25">
        <v>0</v>
      </c>
      <c r="L20" s="26">
        <v>0</v>
      </c>
      <c r="M20" s="25">
        <v>0</v>
      </c>
      <c r="N20" s="26">
        <v>0</v>
      </c>
      <c r="O20" s="25">
        <v>0</v>
      </c>
      <c r="P20" s="26">
        <v>0</v>
      </c>
      <c r="Q20" s="25">
        <v>0</v>
      </c>
      <c r="R20" s="26">
        <v>0</v>
      </c>
      <c r="S20" s="25">
        <v>0</v>
      </c>
      <c r="T20" s="26">
        <v>0</v>
      </c>
      <c r="U20" s="25">
        <v>0</v>
      </c>
      <c r="V20" s="26">
        <v>0</v>
      </c>
    </row>
    <row r="21" spans="1:22" ht="14.45" customHeight="1" x14ac:dyDescent="0.25">
      <c r="A21" s="19">
        <f t="shared" si="0"/>
        <v>1</v>
      </c>
      <c r="B21" s="27">
        <v>572</v>
      </c>
      <c r="C21" s="43" t="s">
        <v>176</v>
      </c>
      <c r="D21" s="43" t="s">
        <v>177</v>
      </c>
      <c r="E21" s="49" t="s">
        <v>176</v>
      </c>
      <c r="F21" s="19" t="str">
        <f ca="1">_xlfn.XLOOKUP(__xlnm._FilterDatabase_1512[[#This Row],[SAPSA Number]],'DS Point summary'!A:A,'DS Point summary'!E:E)</f>
        <v>S</v>
      </c>
      <c r="G21" s="21">
        <f ca="1">_xlfn.XLOOKUP(__xlnm._FilterDatabase_1512[[#This Row],[SAPSA Number]],'DS Point summary'!A:A,'DS Point summary'!F:F)</f>
        <v>57</v>
      </c>
      <c r="H21" s="21" t="s">
        <v>678</v>
      </c>
      <c r="I21" s="23">
        <f t="shared" si="1"/>
        <v>0</v>
      </c>
      <c r="J21" s="24">
        <f t="shared" si="2"/>
        <v>0</v>
      </c>
      <c r="K21" s="25">
        <v>0</v>
      </c>
      <c r="L21" s="26">
        <v>0</v>
      </c>
      <c r="M21" s="25">
        <v>0</v>
      </c>
      <c r="N21" s="26">
        <v>0</v>
      </c>
      <c r="O21" s="25">
        <v>0</v>
      </c>
      <c r="P21" s="26">
        <v>0</v>
      </c>
      <c r="Q21" s="25">
        <v>0</v>
      </c>
      <c r="R21" s="26">
        <v>0</v>
      </c>
      <c r="S21" s="25">
        <v>0</v>
      </c>
      <c r="T21" s="26">
        <v>0</v>
      </c>
      <c r="U21" s="25">
        <v>0</v>
      </c>
      <c r="V21" s="26">
        <v>0</v>
      </c>
    </row>
    <row r="22" spans="1:22" ht="14.45" customHeight="1" x14ac:dyDescent="0.25">
      <c r="A22" s="19">
        <f t="shared" si="0"/>
        <v>1</v>
      </c>
      <c r="B22" s="27">
        <v>591</v>
      </c>
      <c r="C22" s="43" t="s">
        <v>194</v>
      </c>
      <c r="D22" s="43" t="s">
        <v>195</v>
      </c>
      <c r="E22" s="49" t="s">
        <v>196</v>
      </c>
      <c r="F22" s="19" t="str">
        <f ca="1">_xlfn.XLOOKUP(__xlnm._FilterDatabase_1512[[#This Row],[SAPSA Number]],'DS Point summary'!A:A,'DS Point summary'!E:E)</f>
        <v>SS</v>
      </c>
      <c r="G22" s="21">
        <f ca="1">_xlfn.XLOOKUP(__xlnm._FilterDatabase_1512[[#This Row],[SAPSA Number]],'DS Point summary'!A:A,'DS Point summary'!F:F)</f>
        <v>72</v>
      </c>
      <c r="H22" s="21" t="s">
        <v>678</v>
      </c>
      <c r="I22" s="23">
        <f t="shared" si="1"/>
        <v>0</v>
      </c>
      <c r="J22" s="24">
        <f t="shared" si="2"/>
        <v>0</v>
      </c>
      <c r="K22" s="25">
        <v>0</v>
      </c>
      <c r="L22" s="26">
        <v>0</v>
      </c>
      <c r="M22" s="25">
        <v>0</v>
      </c>
      <c r="N22" s="26">
        <v>0</v>
      </c>
      <c r="O22" s="25">
        <v>0</v>
      </c>
      <c r="P22" s="26">
        <v>0</v>
      </c>
      <c r="Q22" s="25">
        <v>0</v>
      </c>
      <c r="R22" s="26">
        <v>0</v>
      </c>
      <c r="S22" s="25">
        <v>0</v>
      </c>
      <c r="T22" s="26">
        <v>0</v>
      </c>
      <c r="U22" s="25">
        <v>0</v>
      </c>
      <c r="V22" s="26">
        <v>0</v>
      </c>
    </row>
    <row r="23" spans="1:22" ht="14.45" customHeight="1" x14ac:dyDescent="0.25">
      <c r="A23" s="19">
        <f t="shared" si="0"/>
        <v>1</v>
      </c>
      <c r="B23" s="27">
        <v>645</v>
      </c>
      <c r="C23" s="43" t="s">
        <v>432</v>
      </c>
      <c r="D23" s="43" t="s">
        <v>433</v>
      </c>
      <c r="E23" s="49" t="s">
        <v>434</v>
      </c>
      <c r="F23" s="19" t="str">
        <f ca="1">_xlfn.XLOOKUP(__xlnm._FilterDatabase_1512[[#This Row],[SAPSA Number]],'DS Point summary'!A:A,'DS Point summary'!E:E)</f>
        <v xml:space="preserve"> </v>
      </c>
      <c r="G23" s="21">
        <f ca="1">_xlfn.XLOOKUP(__xlnm._FilterDatabase_1512[[#This Row],[SAPSA Number]],'DS Point summary'!A:A,'DS Point summary'!F:F)</f>
        <v>27</v>
      </c>
      <c r="H23" s="21" t="s">
        <v>678</v>
      </c>
      <c r="I23" s="23">
        <f t="shared" si="1"/>
        <v>0</v>
      </c>
      <c r="J23" s="24">
        <f t="shared" si="2"/>
        <v>0</v>
      </c>
      <c r="K23" s="25">
        <v>0</v>
      </c>
      <c r="L23" s="26">
        <v>0</v>
      </c>
      <c r="M23" s="25">
        <v>0</v>
      </c>
      <c r="N23" s="26">
        <v>0</v>
      </c>
      <c r="O23" s="25">
        <v>0</v>
      </c>
      <c r="P23" s="26">
        <v>0</v>
      </c>
      <c r="Q23" s="25">
        <v>0</v>
      </c>
      <c r="R23" s="26">
        <v>0</v>
      </c>
      <c r="S23" s="25">
        <v>0</v>
      </c>
      <c r="T23" s="26">
        <v>0</v>
      </c>
      <c r="U23" s="25">
        <v>0</v>
      </c>
      <c r="V23" s="26">
        <v>0</v>
      </c>
    </row>
    <row r="24" spans="1:22" ht="14.45" customHeight="1" x14ac:dyDescent="0.25">
      <c r="A24" s="19">
        <f t="shared" si="0"/>
        <v>1</v>
      </c>
      <c r="B24" s="27">
        <v>681</v>
      </c>
      <c r="C24" s="43" t="s">
        <v>320</v>
      </c>
      <c r="D24" s="43" t="s">
        <v>321</v>
      </c>
      <c r="E24" s="49" t="s">
        <v>322</v>
      </c>
      <c r="F24" s="19" t="str">
        <f ca="1">_xlfn.XLOOKUP(__xlnm._FilterDatabase_1512[[#This Row],[SAPSA Number]],'DS Point summary'!A:A,'DS Point summary'!E:E)</f>
        <v>SS</v>
      </c>
      <c r="G24" s="21">
        <f ca="1">_xlfn.XLOOKUP(__xlnm._FilterDatabase_1512[[#This Row],[SAPSA Number]],'DS Point summary'!A:A,'DS Point summary'!F:F)</f>
        <v>70</v>
      </c>
      <c r="H24" s="21" t="s">
        <v>678</v>
      </c>
      <c r="I24" s="23">
        <f t="shared" si="1"/>
        <v>0</v>
      </c>
      <c r="J24" s="24">
        <f t="shared" si="2"/>
        <v>0</v>
      </c>
      <c r="K24" s="25">
        <v>0</v>
      </c>
      <c r="L24" s="26">
        <v>0</v>
      </c>
      <c r="M24" s="25">
        <v>0</v>
      </c>
      <c r="N24" s="26">
        <v>0</v>
      </c>
      <c r="O24" s="25">
        <v>0</v>
      </c>
      <c r="P24" s="26">
        <v>0</v>
      </c>
      <c r="Q24" s="25">
        <v>0</v>
      </c>
      <c r="R24" s="26">
        <v>0</v>
      </c>
      <c r="S24" s="25">
        <v>0</v>
      </c>
      <c r="T24" s="26">
        <v>0</v>
      </c>
      <c r="U24" s="25">
        <v>0</v>
      </c>
      <c r="V24" s="26">
        <v>0</v>
      </c>
    </row>
    <row r="25" spans="1:22" ht="14.45" customHeight="1" x14ac:dyDescent="0.25">
      <c r="A25" s="19">
        <f t="shared" si="0"/>
        <v>1</v>
      </c>
      <c r="B25" s="27">
        <v>683</v>
      </c>
      <c r="C25" s="43" t="s">
        <v>337</v>
      </c>
      <c r="D25" s="43" t="s">
        <v>338</v>
      </c>
      <c r="E25" s="49" t="s">
        <v>339</v>
      </c>
      <c r="F25" s="19" t="str">
        <f ca="1">_xlfn.XLOOKUP(__xlnm._FilterDatabase_1512[[#This Row],[SAPSA Number]],'DS Point summary'!A:A,'DS Point summary'!E:E)</f>
        <v>S</v>
      </c>
      <c r="G25" s="21">
        <f ca="1">_xlfn.XLOOKUP(__xlnm._FilterDatabase_1512[[#This Row],[SAPSA Number]],'DS Point summary'!A:A,'DS Point summary'!F:F)</f>
        <v>55</v>
      </c>
      <c r="H25" s="21" t="s">
        <v>678</v>
      </c>
      <c r="I25" s="23">
        <f t="shared" si="1"/>
        <v>0</v>
      </c>
      <c r="J25" s="24">
        <f t="shared" si="2"/>
        <v>0</v>
      </c>
      <c r="K25" s="25">
        <v>0</v>
      </c>
      <c r="L25" s="26">
        <v>0</v>
      </c>
      <c r="M25" s="25">
        <v>0</v>
      </c>
      <c r="N25" s="26">
        <v>0</v>
      </c>
      <c r="O25" s="25">
        <v>0</v>
      </c>
      <c r="P25" s="26">
        <v>0</v>
      </c>
      <c r="Q25" s="25">
        <v>0</v>
      </c>
      <c r="R25" s="26">
        <v>0</v>
      </c>
      <c r="S25" s="25">
        <v>0</v>
      </c>
      <c r="T25" s="26">
        <v>0</v>
      </c>
      <c r="U25" s="25">
        <v>0</v>
      </c>
      <c r="V25" s="26">
        <v>0</v>
      </c>
    </row>
    <row r="26" spans="1:22" ht="14.45" customHeight="1" x14ac:dyDescent="0.25">
      <c r="A26" s="19">
        <f t="shared" si="0"/>
        <v>1</v>
      </c>
      <c r="B26" s="27">
        <v>807</v>
      </c>
      <c r="C26" s="43" t="s">
        <v>230</v>
      </c>
      <c r="D26" s="43" t="s">
        <v>231</v>
      </c>
      <c r="E26" s="49" t="s">
        <v>229</v>
      </c>
      <c r="F26" s="19" t="str">
        <f ca="1">_xlfn.XLOOKUP(__xlnm._FilterDatabase_1512[[#This Row],[SAPSA Number]],'DS Point summary'!A:A,'DS Point summary'!E:E)</f>
        <v>Jnr</v>
      </c>
      <c r="G26" s="21">
        <f ca="1">_xlfn.XLOOKUP(__xlnm._FilterDatabase_1512[[#This Row],[SAPSA Number]],'DS Point summary'!A:A,'DS Point summary'!F:F)</f>
        <v>20</v>
      </c>
      <c r="H26" s="21" t="s">
        <v>678</v>
      </c>
      <c r="I26" s="23">
        <f t="shared" si="1"/>
        <v>0</v>
      </c>
      <c r="J26" s="24">
        <f t="shared" si="2"/>
        <v>0</v>
      </c>
      <c r="K26" s="25">
        <v>0</v>
      </c>
      <c r="L26" s="26">
        <v>0</v>
      </c>
      <c r="M26" s="25">
        <v>0</v>
      </c>
      <c r="N26" s="26">
        <v>0</v>
      </c>
      <c r="O26" s="25">
        <v>0</v>
      </c>
      <c r="P26" s="26">
        <v>0</v>
      </c>
      <c r="Q26" s="25">
        <v>0</v>
      </c>
      <c r="R26" s="26">
        <v>0</v>
      </c>
      <c r="S26" s="25">
        <v>0</v>
      </c>
      <c r="T26" s="26">
        <v>0</v>
      </c>
      <c r="U26" s="25">
        <v>0</v>
      </c>
      <c r="V26" s="26">
        <v>0</v>
      </c>
    </row>
    <row r="27" spans="1:22" ht="14.45" customHeight="1" x14ac:dyDescent="0.25">
      <c r="A27" s="19">
        <f t="shared" si="0"/>
        <v>1</v>
      </c>
      <c r="B27" s="27">
        <v>851</v>
      </c>
      <c r="C27" s="43" t="s">
        <v>327</v>
      </c>
      <c r="D27" s="43" t="s">
        <v>328</v>
      </c>
      <c r="E27" s="49" t="s">
        <v>329</v>
      </c>
      <c r="F27" s="19" t="str">
        <f ca="1">_xlfn.XLOOKUP(__xlnm._FilterDatabase_1512[[#This Row],[SAPSA Number]],'DS Point summary'!A:A,'DS Point summary'!E:E)</f>
        <v>SS</v>
      </c>
      <c r="G27" s="21">
        <f ca="1">_xlfn.XLOOKUP(__xlnm._FilterDatabase_1512[[#This Row],[SAPSA Number]],'DS Point summary'!A:A,'DS Point summary'!F:F)</f>
        <v>65</v>
      </c>
      <c r="H27" s="21" t="s">
        <v>678</v>
      </c>
      <c r="I27" s="23">
        <f t="shared" si="1"/>
        <v>0</v>
      </c>
      <c r="J27" s="24">
        <f t="shared" si="2"/>
        <v>0</v>
      </c>
      <c r="K27" s="25">
        <v>0</v>
      </c>
      <c r="L27" s="26">
        <v>0</v>
      </c>
      <c r="M27" s="25">
        <v>0</v>
      </c>
      <c r="N27" s="26">
        <v>0</v>
      </c>
      <c r="O27" s="25">
        <v>0</v>
      </c>
      <c r="P27" s="26">
        <v>0</v>
      </c>
      <c r="Q27" s="25">
        <v>0</v>
      </c>
      <c r="R27" s="26">
        <v>0</v>
      </c>
      <c r="S27" s="25">
        <v>0</v>
      </c>
      <c r="T27" s="26">
        <v>0</v>
      </c>
      <c r="U27" s="25">
        <v>0</v>
      </c>
      <c r="V27" s="26">
        <v>0</v>
      </c>
    </row>
    <row r="28" spans="1:22" ht="14.45" customHeight="1" x14ac:dyDescent="0.25">
      <c r="A28" s="19">
        <f t="shared" si="0"/>
        <v>1</v>
      </c>
      <c r="B28" s="46">
        <v>888</v>
      </c>
      <c r="C28" s="43" t="str">
        <f>_xlfn.XLOOKUP(__xlnm._FilterDatabase_1512[[#This Row],[SAPSA Number]],'DS Point summary'!A:A,'DS Point summary'!B:B)</f>
        <v>Yolandi Elaine</v>
      </c>
      <c r="D28" s="43" t="str">
        <f>_xlfn.XLOOKUP(__xlnm._FilterDatabase_1512[[#This Row],[SAPSA Number]],'DS Point summary'!A:A,'DS Point summary'!C:C)</f>
        <v>McAllister</v>
      </c>
      <c r="E28" s="22" t="str">
        <f>_xlfn.XLOOKUP(__xlnm._FilterDatabase_1512[[#This Row],[SAPSA Number]],'DS Point summary'!A:A,'DS Point summary'!D:D)</f>
        <v>YE</v>
      </c>
      <c r="F28" s="19" t="str">
        <f>_xlfn.XLOOKUP(__xlnm._FilterDatabase_1512[[#This Row],[SAPSA Number]],'DS Point summary'!A:A,'DS Point summary'!E:E)</f>
        <v>Lady</v>
      </c>
      <c r="G28" s="21">
        <f ca="1">_xlfn.XLOOKUP(__xlnm._FilterDatabase_1512[[#This Row],[SAPSA Number]],'DS Point summary'!A:A,'DS Point summary'!F:F)</f>
        <v>53</v>
      </c>
      <c r="H28" s="21" t="s">
        <v>678</v>
      </c>
      <c r="I28" s="23">
        <f t="shared" si="1"/>
        <v>0</v>
      </c>
      <c r="J28" s="24">
        <f t="shared" si="2"/>
        <v>0</v>
      </c>
      <c r="K28" s="25">
        <v>0</v>
      </c>
      <c r="L28" s="26">
        <v>0</v>
      </c>
      <c r="M28" s="25">
        <v>0</v>
      </c>
      <c r="N28" s="26">
        <v>0</v>
      </c>
      <c r="O28" s="25">
        <v>0</v>
      </c>
      <c r="P28" s="26">
        <v>0</v>
      </c>
      <c r="Q28" s="25">
        <v>0</v>
      </c>
      <c r="R28" s="26">
        <v>0</v>
      </c>
      <c r="S28" s="25">
        <v>0</v>
      </c>
      <c r="T28" s="26">
        <v>0</v>
      </c>
      <c r="U28" s="25">
        <v>0</v>
      </c>
      <c r="V28" s="26">
        <v>0</v>
      </c>
    </row>
    <row r="29" spans="1:22" ht="14.45" customHeight="1" x14ac:dyDescent="0.25">
      <c r="A29" s="19">
        <f t="shared" si="0"/>
        <v>1</v>
      </c>
      <c r="B29" s="27">
        <v>896</v>
      </c>
      <c r="C29" s="43" t="s">
        <v>370</v>
      </c>
      <c r="D29" s="43" t="s">
        <v>371</v>
      </c>
      <c r="E29" s="49" t="s">
        <v>372</v>
      </c>
      <c r="F29" s="19" t="str">
        <f ca="1">_xlfn.XLOOKUP(__xlnm._FilterDatabase_1512[[#This Row],[SAPSA Number]],'DS Point summary'!A:A,'DS Point summary'!E:E)</f>
        <v xml:space="preserve"> </v>
      </c>
      <c r="G29" s="21">
        <f ca="1">_xlfn.XLOOKUP(__xlnm._FilterDatabase_1512[[#This Row],[SAPSA Number]],'DS Point summary'!A:A,'DS Point summary'!F:F)</f>
        <v>43</v>
      </c>
      <c r="H29" s="21" t="s">
        <v>678</v>
      </c>
      <c r="I29" s="23">
        <f t="shared" si="1"/>
        <v>0</v>
      </c>
      <c r="J29" s="24">
        <f t="shared" si="2"/>
        <v>0</v>
      </c>
      <c r="K29" s="25">
        <v>0</v>
      </c>
      <c r="L29" s="26">
        <v>0</v>
      </c>
      <c r="M29" s="25">
        <v>0</v>
      </c>
      <c r="N29" s="26">
        <v>0</v>
      </c>
      <c r="O29" s="25">
        <v>0</v>
      </c>
      <c r="P29" s="26">
        <v>0</v>
      </c>
      <c r="Q29" s="25">
        <v>0</v>
      </c>
      <c r="R29" s="26">
        <v>0</v>
      </c>
      <c r="S29" s="25">
        <v>0</v>
      </c>
      <c r="T29" s="26">
        <v>0</v>
      </c>
      <c r="U29" s="25">
        <v>0</v>
      </c>
      <c r="V29" s="26">
        <v>0</v>
      </c>
    </row>
    <row r="30" spans="1:22" ht="14.45" customHeight="1" x14ac:dyDescent="0.25">
      <c r="A30" s="19">
        <f t="shared" si="0"/>
        <v>1</v>
      </c>
      <c r="B30" s="46">
        <v>949</v>
      </c>
      <c r="C30" s="43" t="s">
        <v>724</v>
      </c>
      <c r="D30" s="43" t="s">
        <v>725</v>
      </c>
      <c r="E30" s="22" t="str">
        <f>_xlfn.XLOOKUP(__xlnm._FilterDatabase_1512[[#This Row],[SAPSA Number]],'DS Point summary'!A:A,'DS Point summary'!D:D)</f>
        <v>P</v>
      </c>
      <c r="F30" s="19" t="str">
        <f ca="1">_xlfn.XLOOKUP(__xlnm._FilterDatabase_1512[[#This Row],[SAPSA Number]],'DS Point summary'!A:A,'DS Point summary'!E:E)</f>
        <v>S</v>
      </c>
      <c r="G30" s="21">
        <f ca="1">_xlfn.XLOOKUP(__xlnm._FilterDatabase_1512[[#This Row],[SAPSA Number]],'DS Point summary'!A:A,'DS Point summary'!F:F)</f>
        <v>60</v>
      </c>
      <c r="H30" s="21" t="s">
        <v>678</v>
      </c>
      <c r="I30" s="23">
        <f t="shared" si="1"/>
        <v>0</v>
      </c>
      <c r="J30" s="24">
        <f t="shared" si="2"/>
        <v>0</v>
      </c>
      <c r="K30" s="25">
        <v>0</v>
      </c>
      <c r="L30" s="26">
        <v>0</v>
      </c>
      <c r="M30" s="25">
        <v>0</v>
      </c>
      <c r="N30" s="26">
        <v>0</v>
      </c>
      <c r="O30" s="25">
        <v>0</v>
      </c>
      <c r="P30" s="26">
        <v>0</v>
      </c>
      <c r="Q30" s="25">
        <v>0</v>
      </c>
      <c r="R30" s="26">
        <v>0</v>
      </c>
      <c r="S30" s="25">
        <v>0</v>
      </c>
      <c r="T30" s="26">
        <v>0</v>
      </c>
      <c r="U30" s="25">
        <v>0</v>
      </c>
      <c r="V30" s="26">
        <v>0</v>
      </c>
    </row>
    <row r="31" spans="1:22" ht="14.45" customHeight="1" x14ac:dyDescent="0.25">
      <c r="A31" s="19">
        <f t="shared" si="0"/>
        <v>1</v>
      </c>
      <c r="B31" s="27">
        <v>1113</v>
      </c>
      <c r="C31" s="43" t="s">
        <v>236</v>
      </c>
      <c r="D31" s="43" t="s">
        <v>231</v>
      </c>
      <c r="E31" s="49" t="s">
        <v>229</v>
      </c>
      <c r="F31" s="19" t="str">
        <f ca="1">_xlfn.XLOOKUP(__xlnm._FilterDatabase_1512[[#This Row],[SAPSA Number]],'DS Point summary'!A:A,'DS Point summary'!E:E)</f>
        <v>S</v>
      </c>
      <c r="G31" s="21">
        <f ca="1">_xlfn.XLOOKUP(__xlnm._FilterDatabase_1512[[#This Row],[SAPSA Number]],'DS Point summary'!A:A,'DS Point summary'!F:F)</f>
        <v>58</v>
      </c>
      <c r="H31" s="21" t="s">
        <v>678</v>
      </c>
      <c r="I31" s="23">
        <f t="shared" si="1"/>
        <v>0</v>
      </c>
      <c r="J31" s="24">
        <f t="shared" si="2"/>
        <v>0</v>
      </c>
      <c r="K31" s="25">
        <v>0</v>
      </c>
      <c r="L31" s="26">
        <v>0</v>
      </c>
      <c r="M31" s="25">
        <v>0</v>
      </c>
      <c r="N31" s="26">
        <v>0</v>
      </c>
      <c r="O31" s="25">
        <v>0</v>
      </c>
      <c r="P31" s="26">
        <v>0</v>
      </c>
      <c r="Q31" s="25">
        <v>0</v>
      </c>
      <c r="R31" s="26">
        <v>0</v>
      </c>
      <c r="S31" s="25">
        <v>0</v>
      </c>
      <c r="T31" s="26">
        <v>0</v>
      </c>
      <c r="U31" s="25">
        <v>0</v>
      </c>
      <c r="V31" s="26">
        <v>0</v>
      </c>
    </row>
    <row r="32" spans="1:22" ht="14.45" customHeight="1" x14ac:dyDescent="0.25">
      <c r="A32" s="19">
        <f t="shared" si="0"/>
        <v>1</v>
      </c>
      <c r="B32" s="27">
        <v>1142</v>
      </c>
      <c r="C32" s="43" t="s">
        <v>128</v>
      </c>
      <c r="D32" s="43" t="s">
        <v>129</v>
      </c>
      <c r="E32" s="49" t="s">
        <v>77</v>
      </c>
      <c r="F32" s="19" t="str">
        <f ca="1">_xlfn.XLOOKUP(__xlnm._FilterDatabase_1512[[#This Row],[SAPSA Number]],'DS Point summary'!A:A,'DS Point summary'!E:E)</f>
        <v xml:space="preserve"> </v>
      </c>
      <c r="G32" s="21">
        <f ca="1">_xlfn.XLOOKUP(__xlnm._FilterDatabase_1512[[#This Row],[SAPSA Number]],'DS Point summary'!A:A,'DS Point summary'!F:F)</f>
        <v>49</v>
      </c>
      <c r="H32" s="21" t="s">
        <v>678</v>
      </c>
      <c r="I32" s="23">
        <f t="shared" si="1"/>
        <v>0</v>
      </c>
      <c r="J32" s="24">
        <f t="shared" si="2"/>
        <v>0</v>
      </c>
      <c r="K32" s="25">
        <v>0</v>
      </c>
      <c r="L32" s="26">
        <v>0</v>
      </c>
      <c r="M32" s="25">
        <v>0</v>
      </c>
      <c r="N32" s="26">
        <v>0</v>
      </c>
      <c r="O32" s="25">
        <v>0</v>
      </c>
      <c r="P32" s="26">
        <v>0</v>
      </c>
      <c r="Q32" s="25">
        <v>0</v>
      </c>
      <c r="R32" s="26">
        <v>0</v>
      </c>
      <c r="S32" s="25">
        <v>0</v>
      </c>
      <c r="T32" s="26">
        <v>0</v>
      </c>
      <c r="U32" s="25">
        <v>0</v>
      </c>
      <c r="V32" s="26">
        <v>0</v>
      </c>
    </row>
    <row r="33" spans="1:22" ht="14.45" customHeight="1" x14ac:dyDescent="0.25">
      <c r="A33" s="19">
        <f t="shared" si="0"/>
        <v>1</v>
      </c>
      <c r="B33" s="27">
        <v>1162</v>
      </c>
      <c r="C33" s="43" t="s">
        <v>439</v>
      </c>
      <c r="D33" s="43" t="s">
        <v>440</v>
      </c>
      <c r="E33" s="49" t="s">
        <v>441</v>
      </c>
      <c r="F33" s="19" t="str">
        <f ca="1">_xlfn.XLOOKUP(__xlnm._FilterDatabase_1512[[#This Row],[SAPSA Number]],'DS Point summary'!A:A,'DS Point summary'!E:E)</f>
        <v>SS</v>
      </c>
      <c r="G33" s="21">
        <f ca="1">_xlfn.XLOOKUP(__xlnm._FilterDatabase_1512[[#This Row],[SAPSA Number]],'DS Point summary'!A:A,'DS Point summary'!F:F)</f>
        <v>63</v>
      </c>
      <c r="H33" s="21" t="s">
        <v>678</v>
      </c>
      <c r="I33" s="23">
        <f t="shared" si="1"/>
        <v>0</v>
      </c>
      <c r="J33" s="24">
        <f t="shared" si="2"/>
        <v>0</v>
      </c>
      <c r="K33" s="25">
        <v>0</v>
      </c>
      <c r="L33" s="26">
        <v>0</v>
      </c>
      <c r="M33" s="25">
        <v>0</v>
      </c>
      <c r="N33" s="26">
        <v>0</v>
      </c>
      <c r="O33" s="25">
        <v>0</v>
      </c>
      <c r="P33" s="26">
        <v>0</v>
      </c>
      <c r="Q33" s="25">
        <v>0</v>
      </c>
      <c r="R33" s="26">
        <v>0</v>
      </c>
      <c r="S33" s="25">
        <v>0</v>
      </c>
      <c r="T33" s="26">
        <v>0</v>
      </c>
      <c r="U33" s="25">
        <v>0</v>
      </c>
      <c r="V33" s="26">
        <v>0</v>
      </c>
    </row>
    <row r="34" spans="1:22" ht="14.45" customHeight="1" x14ac:dyDescent="0.25">
      <c r="A34" s="19">
        <f t="shared" si="0"/>
        <v>1</v>
      </c>
      <c r="B34" s="27">
        <v>1250</v>
      </c>
      <c r="C34" s="43" t="s">
        <v>65</v>
      </c>
      <c r="D34" s="43" t="s">
        <v>66</v>
      </c>
      <c r="E34" s="49" t="s">
        <v>67</v>
      </c>
      <c r="F34" s="19" t="str">
        <f ca="1">_xlfn.XLOOKUP(__xlnm._FilterDatabase_1512[[#This Row],[SAPSA Number]],'DS Point summary'!A:A,'DS Point summary'!E:E)</f>
        <v>S</v>
      </c>
      <c r="G34" s="21">
        <f ca="1">_xlfn.XLOOKUP(__xlnm._FilterDatabase_1512[[#This Row],[SAPSA Number]],'DS Point summary'!A:A,'DS Point summary'!F:F)</f>
        <v>52</v>
      </c>
      <c r="H34" s="21" t="s">
        <v>678</v>
      </c>
      <c r="I34" s="23">
        <f t="shared" ref="I34:I65" si="3">(IF(K34&gt;0,1,0)+(IF(L34&gt;0,1,0))+(IF(M34&gt;0,1,0))+(IF(N34&gt;0,1,0))+(IF(O34&gt;0,1,0))+(IF(P34&gt;0,1,0))+(IF(Q34&gt;0,1,0))+(IF(R34&gt;0,1,0))+(IF(S34&gt;0,1,0))+(IF(T34&gt;0,1,0))+(IF(U34&gt;0,1,0))+(IF(V34&gt;0,1,0)))</f>
        <v>0</v>
      </c>
      <c r="J34" s="24">
        <f t="shared" si="2"/>
        <v>0</v>
      </c>
      <c r="K34" s="25">
        <v>0</v>
      </c>
      <c r="L34" s="26">
        <v>0</v>
      </c>
      <c r="M34" s="25">
        <v>0</v>
      </c>
      <c r="N34" s="26">
        <v>0</v>
      </c>
      <c r="O34" s="25">
        <v>0</v>
      </c>
      <c r="P34" s="26">
        <v>0</v>
      </c>
      <c r="Q34" s="25">
        <v>0</v>
      </c>
      <c r="R34" s="26">
        <v>0</v>
      </c>
      <c r="S34" s="25">
        <v>0</v>
      </c>
      <c r="T34" s="26">
        <v>0</v>
      </c>
      <c r="U34" s="25">
        <v>0</v>
      </c>
      <c r="V34" s="26">
        <v>0</v>
      </c>
    </row>
    <row r="35" spans="1:22" ht="14.45" customHeight="1" x14ac:dyDescent="0.25">
      <c r="A35" s="19">
        <f t="shared" si="0"/>
        <v>1</v>
      </c>
      <c r="B35" s="51">
        <v>1317</v>
      </c>
      <c r="C35" s="43" t="str">
        <f>_xlfn.XLOOKUP(__xlnm._FilterDatabase_1512[[#This Row],[SAPSA Number]],'DS Point summary'!A:A,'DS Point summary'!B:B)</f>
        <v>Eben</v>
      </c>
      <c r="D35" s="43" t="str">
        <f>_xlfn.XLOOKUP(__xlnm._FilterDatabase_1512[[#This Row],[SAPSA Number]],'DS Point summary'!A:A,'DS Point summary'!C:C)</f>
        <v>Grobbelaar</v>
      </c>
      <c r="E35" s="22" t="str">
        <f>_xlfn.XLOOKUP(__xlnm._FilterDatabase_1512[[#This Row],[SAPSA Number]],'DS Point summary'!A:A,'DS Point summary'!D:D)</f>
        <v>E</v>
      </c>
      <c r="F35" s="19" t="str">
        <f ca="1">_xlfn.XLOOKUP(__xlnm._FilterDatabase_1512[[#This Row],[SAPSA Number]],'DS Point summary'!A:A,'DS Point summary'!E:E)</f>
        <v xml:space="preserve"> </v>
      </c>
      <c r="G35" s="21">
        <f ca="1">_xlfn.XLOOKUP(__xlnm._FilterDatabase_1512[[#This Row],[SAPSA Number]],'DS Point summary'!A:A,'DS Point summary'!F:F)</f>
        <v>41</v>
      </c>
      <c r="H35" s="21" t="s">
        <v>678</v>
      </c>
      <c r="I35" s="23">
        <f t="shared" si="3"/>
        <v>0</v>
      </c>
      <c r="J35" s="24">
        <f t="shared" si="2"/>
        <v>0</v>
      </c>
      <c r="K35" s="25">
        <v>0</v>
      </c>
      <c r="L35" s="26">
        <v>0</v>
      </c>
      <c r="M35" s="25">
        <v>0</v>
      </c>
      <c r="N35" s="26">
        <v>0</v>
      </c>
      <c r="O35" s="25">
        <v>0</v>
      </c>
      <c r="P35" s="26">
        <v>0</v>
      </c>
      <c r="Q35" s="25">
        <v>0</v>
      </c>
      <c r="R35" s="26">
        <v>0</v>
      </c>
      <c r="S35" s="25">
        <v>0</v>
      </c>
      <c r="T35" s="26">
        <v>0</v>
      </c>
      <c r="U35" s="25">
        <v>0</v>
      </c>
      <c r="V35" s="26">
        <v>0</v>
      </c>
    </row>
    <row r="36" spans="1:22" ht="14.45" customHeight="1" x14ac:dyDescent="0.25">
      <c r="A36" s="19">
        <f t="shared" si="0"/>
        <v>1</v>
      </c>
      <c r="B36" s="27">
        <v>1321</v>
      </c>
      <c r="C36" s="43" t="s">
        <v>466</v>
      </c>
      <c r="D36" s="43" t="s">
        <v>467</v>
      </c>
      <c r="E36" s="49" t="s">
        <v>468</v>
      </c>
      <c r="F36" s="19" t="str">
        <f ca="1">_xlfn.XLOOKUP(__xlnm._FilterDatabase_1512[[#This Row],[SAPSA Number]],'DS Point summary'!A:A,'DS Point summary'!E:E)</f>
        <v xml:space="preserve"> </v>
      </c>
      <c r="G36" s="21">
        <f ca="1">_xlfn.XLOOKUP(__xlnm._FilterDatabase_1512[[#This Row],[SAPSA Number]],'DS Point summary'!A:A,'DS Point summary'!F:F)</f>
        <v>49</v>
      </c>
      <c r="H36" s="21" t="s">
        <v>678</v>
      </c>
      <c r="I36" s="23">
        <f t="shared" si="3"/>
        <v>0</v>
      </c>
      <c r="J36" s="24">
        <f t="shared" si="2"/>
        <v>0</v>
      </c>
      <c r="K36" s="25">
        <v>0</v>
      </c>
      <c r="L36" s="26">
        <v>0</v>
      </c>
      <c r="M36" s="25">
        <v>0</v>
      </c>
      <c r="N36" s="26">
        <v>0</v>
      </c>
      <c r="O36" s="25">
        <v>0</v>
      </c>
      <c r="P36" s="26">
        <v>0</v>
      </c>
      <c r="Q36" s="25">
        <v>0</v>
      </c>
      <c r="R36" s="26">
        <v>0</v>
      </c>
      <c r="S36" s="25">
        <v>0</v>
      </c>
      <c r="T36" s="26">
        <v>0</v>
      </c>
      <c r="U36" s="25">
        <v>0</v>
      </c>
      <c r="V36" s="26">
        <v>0</v>
      </c>
    </row>
    <row r="37" spans="1:22" ht="14.45" customHeight="1" x14ac:dyDescent="0.25">
      <c r="A37" s="19">
        <f t="shared" si="0"/>
        <v>1</v>
      </c>
      <c r="B37" s="27">
        <v>1471</v>
      </c>
      <c r="C37" s="43" t="s">
        <v>474</v>
      </c>
      <c r="D37" s="43" t="s">
        <v>475</v>
      </c>
      <c r="E37" s="49" t="s">
        <v>476</v>
      </c>
      <c r="F37" s="19" t="str">
        <f ca="1">_xlfn.XLOOKUP(__xlnm._FilterDatabase_1512[[#This Row],[SAPSA Number]],'DS Point summary'!A:A,'DS Point summary'!E:E)</f>
        <v xml:space="preserve"> </v>
      </c>
      <c r="G37" s="21">
        <f ca="1">_xlfn.XLOOKUP(__xlnm._FilterDatabase_1512[[#This Row],[SAPSA Number]],'DS Point summary'!A:A,'DS Point summary'!F:F)</f>
        <v>40</v>
      </c>
      <c r="H37" s="21" t="s">
        <v>678</v>
      </c>
      <c r="I37" s="23">
        <f t="shared" si="3"/>
        <v>0</v>
      </c>
      <c r="J37" s="24">
        <f t="shared" si="2"/>
        <v>0</v>
      </c>
      <c r="K37" s="25">
        <v>0</v>
      </c>
      <c r="L37" s="26">
        <v>0</v>
      </c>
      <c r="M37" s="25">
        <v>0</v>
      </c>
      <c r="N37" s="26">
        <v>0</v>
      </c>
      <c r="O37" s="25">
        <v>0</v>
      </c>
      <c r="P37" s="26">
        <v>0</v>
      </c>
      <c r="Q37" s="25">
        <v>0</v>
      </c>
      <c r="R37" s="26">
        <v>0</v>
      </c>
      <c r="S37" s="25">
        <v>0</v>
      </c>
      <c r="T37" s="26">
        <v>0</v>
      </c>
      <c r="U37" s="25">
        <v>0</v>
      </c>
      <c r="V37" s="26">
        <v>0</v>
      </c>
    </row>
    <row r="38" spans="1:22" ht="14.45" customHeight="1" x14ac:dyDescent="0.25">
      <c r="A38" s="19">
        <f t="shared" si="0"/>
        <v>1</v>
      </c>
      <c r="B38" s="98">
        <v>1547</v>
      </c>
      <c r="C38" s="43" t="str">
        <f>_xlfn.XLOOKUP(__xlnm._FilterDatabase_1512[[#This Row],[SAPSA Number]],'DS Point summary'!A:A,'DS Point summary'!B:B)</f>
        <v>Marius Frans</v>
      </c>
      <c r="D38" s="43" t="str">
        <f>_xlfn.XLOOKUP(__xlnm._FilterDatabase_1512[[#This Row],[SAPSA Number]],'DS Point summary'!A:A,'DS Point summary'!C:C)</f>
        <v>van Biljon</v>
      </c>
      <c r="E38" s="22" t="str">
        <f>_xlfn.XLOOKUP(__xlnm._FilterDatabase_1512[[#This Row],[SAPSA Number]],'DS Point summary'!A:A,'DS Point summary'!D:D)</f>
        <v>MF</v>
      </c>
      <c r="F38" s="19" t="str">
        <f>_xlfn.XLOOKUP(__xlnm._FilterDatabase_1512[[#This Row],[SAPSA Number]],'DS Point summary'!A:A,'DS Point summary'!E:E)</f>
        <v>S</v>
      </c>
      <c r="G38" s="21">
        <f ca="1">_xlfn.XLOOKUP(__xlnm._FilterDatabase_1512[[#This Row],[SAPSA Number]],'DS Point summary'!A:A,'DS Point summary'!F:F)</f>
        <v>50</v>
      </c>
      <c r="H38" s="21" t="s">
        <v>678</v>
      </c>
      <c r="I38" s="23">
        <f t="shared" si="3"/>
        <v>0</v>
      </c>
      <c r="J38" s="24">
        <f t="shared" si="2"/>
        <v>0</v>
      </c>
      <c r="K38" s="25">
        <v>0</v>
      </c>
      <c r="L38" s="26">
        <v>0</v>
      </c>
      <c r="M38" s="25">
        <v>0</v>
      </c>
      <c r="N38" s="26">
        <v>0</v>
      </c>
      <c r="O38" s="25">
        <v>0</v>
      </c>
      <c r="P38" s="26">
        <v>0</v>
      </c>
      <c r="Q38" s="25">
        <v>0</v>
      </c>
      <c r="R38" s="26">
        <v>0</v>
      </c>
      <c r="S38" s="25">
        <v>0</v>
      </c>
      <c r="T38" s="26">
        <v>0</v>
      </c>
      <c r="U38" s="25">
        <v>0</v>
      </c>
      <c r="V38" s="26">
        <v>0</v>
      </c>
    </row>
    <row r="39" spans="1:22" ht="14.45" customHeight="1" x14ac:dyDescent="0.25">
      <c r="A39" s="19">
        <f t="shared" si="0"/>
        <v>1</v>
      </c>
      <c r="B39" s="46">
        <v>1550</v>
      </c>
      <c r="C39" s="43" t="str">
        <f>_xlfn.XLOOKUP(__xlnm._FilterDatabase_1512[[#This Row],[SAPSA Number]],'DS Point summary'!A:A,'DS Point summary'!B:B)</f>
        <v>Christopher Mark</v>
      </c>
      <c r="D39" s="43" t="str">
        <f>_xlfn.XLOOKUP(__xlnm._FilterDatabase_1512[[#This Row],[SAPSA Number]],'DS Point summary'!A:A,'DS Point summary'!C:C)</f>
        <v>Shadwell</v>
      </c>
      <c r="E39" s="83" t="str">
        <f>_xlfn.XLOOKUP(__xlnm._FilterDatabase_1512[[#This Row],[SAPSA Number]],'DS Point summary'!A:A,'DS Point summary'!D:D)</f>
        <v>CM</v>
      </c>
      <c r="F39" s="19" t="str">
        <f ca="1">_xlfn.XLOOKUP(__xlnm._FilterDatabase_1512[[#This Row],[SAPSA Number]],'DS Point summary'!A:A,'DS Point summary'!E:E)</f>
        <v xml:space="preserve"> </v>
      </c>
      <c r="G39" s="21">
        <f ca="1">_xlfn.XLOOKUP(__xlnm._FilterDatabase_1512[[#This Row],[SAPSA Number]],'DS Point summary'!A:A,'DS Point summary'!F:F)</f>
        <v>34</v>
      </c>
      <c r="H39" s="21" t="s">
        <v>678</v>
      </c>
      <c r="I39" s="23">
        <f t="shared" si="3"/>
        <v>0</v>
      </c>
      <c r="J39" s="24">
        <f t="shared" si="2"/>
        <v>0</v>
      </c>
      <c r="K39" s="25">
        <v>0</v>
      </c>
      <c r="L39" s="26">
        <v>0</v>
      </c>
      <c r="M39" s="25">
        <v>0</v>
      </c>
      <c r="N39" s="26">
        <v>0</v>
      </c>
      <c r="O39" s="25">
        <v>0</v>
      </c>
      <c r="P39" s="26">
        <v>0</v>
      </c>
      <c r="Q39" s="25">
        <v>0</v>
      </c>
      <c r="R39" s="26">
        <v>0</v>
      </c>
      <c r="S39" s="25">
        <v>0</v>
      </c>
      <c r="T39" s="26">
        <v>0</v>
      </c>
      <c r="U39" s="25">
        <v>0</v>
      </c>
      <c r="V39" s="26">
        <v>0</v>
      </c>
    </row>
    <row r="40" spans="1:22" ht="14.45" customHeight="1" x14ac:dyDescent="0.25">
      <c r="A40" s="19">
        <f t="shared" si="0"/>
        <v>1</v>
      </c>
      <c r="B40" s="28">
        <v>1637</v>
      </c>
      <c r="C40" s="43" t="s">
        <v>38</v>
      </c>
      <c r="D40" s="43" t="s">
        <v>39</v>
      </c>
      <c r="E40" s="49" t="s">
        <v>40</v>
      </c>
      <c r="F40" s="19" t="str">
        <f ca="1">_xlfn.XLOOKUP(__xlnm._FilterDatabase_1512[[#This Row],[SAPSA Number]],'DS Point summary'!A:A,'DS Point summary'!E:E)</f>
        <v>SS</v>
      </c>
      <c r="G40" s="21">
        <f ca="1">_xlfn.XLOOKUP(__xlnm._FilterDatabase_1512[[#This Row],[SAPSA Number]],'DS Point summary'!A:A,'DS Point summary'!F:F)</f>
        <v>67</v>
      </c>
      <c r="H40" s="21" t="s">
        <v>678</v>
      </c>
      <c r="I40" s="23">
        <f t="shared" si="3"/>
        <v>0</v>
      </c>
      <c r="J40" s="24">
        <f t="shared" si="2"/>
        <v>0</v>
      </c>
      <c r="K40" s="25">
        <v>0</v>
      </c>
      <c r="L40" s="26">
        <v>0</v>
      </c>
      <c r="M40" s="25">
        <v>0</v>
      </c>
      <c r="N40" s="26">
        <v>0</v>
      </c>
      <c r="O40" s="25">
        <v>0</v>
      </c>
      <c r="P40" s="26">
        <v>0</v>
      </c>
      <c r="Q40" s="25">
        <v>0</v>
      </c>
      <c r="R40" s="26">
        <v>0</v>
      </c>
      <c r="S40" s="25">
        <v>0</v>
      </c>
      <c r="T40" s="26">
        <v>0</v>
      </c>
      <c r="U40" s="25">
        <v>0</v>
      </c>
      <c r="V40" s="26">
        <v>0</v>
      </c>
    </row>
    <row r="41" spans="1:22" ht="14.45" customHeight="1" x14ac:dyDescent="0.25">
      <c r="A41" s="19">
        <f>RANK(J41,J$2:J$141,0)</f>
        <v>1</v>
      </c>
      <c r="B41" s="28">
        <v>1684</v>
      </c>
      <c r="C41" s="43" t="s">
        <v>481</v>
      </c>
      <c r="D41" s="43" t="s">
        <v>482</v>
      </c>
      <c r="E41" s="49" t="s">
        <v>483</v>
      </c>
      <c r="F41" s="19" t="str">
        <f ca="1">_xlfn.XLOOKUP(__xlnm._FilterDatabase_1512[[#This Row],[SAPSA Number]],'DS Point summary'!A:A,'DS Point summary'!E:E)</f>
        <v>S</v>
      </c>
      <c r="G41" s="21">
        <f ca="1">_xlfn.XLOOKUP(__xlnm._FilterDatabase_1512[[#This Row],[SAPSA Number]],'DS Point summary'!A:A,'DS Point summary'!F:F)</f>
        <v>58</v>
      </c>
      <c r="H41" s="21" t="s">
        <v>678</v>
      </c>
      <c r="I41" s="23">
        <f t="shared" si="3"/>
        <v>0</v>
      </c>
      <c r="J41" s="24">
        <f t="shared" si="2"/>
        <v>0</v>
      </c>
      <c r="K41" s="25">
        <v>0</v>
      </c>
      <c r="L41" s="26">
        <v>0</v>
      </c>
      <c r="M41" s="25">
        <v>0</v>
      </c>
      <c r="N41" s="26">
        <v>0</v>
      </c>
      <c r="O41" s="25">
        <v>0</v>
      </c>
      <c r="P41" s="26">
        <v>0</v>
      </c>
      <c r="Q41" s="25">
        <v>0</v>
      </c>
      <c r="R41" s="26">
        <v>0</v>
      </c>
      <c r="S41" s="25">
        <v>0</v>
      </c>
      <c r="T41" s="26">
        <v>0</v>
      </c>
      <c r="U41" s="25">
        <v>0</v>
      </c>
      <c r="V41" s="26">
        <v>0</v>
      </c>
    </row>
    <row r="42" spans="1:22" ht="14.45" customHeight="1" x14ac:dyDescent="0.25">
      <c r="A42" s="19">
        <f t="shared" ref="A42:A88" si="4">RANK(J42,J$2:J$137,0)</f>
        <v>1</v>
      </c>
      <c r="B42" s="27">
        <v>1716</v>
      </c>
      <c r="C42" s="43" t="s">
        <v>25</v>
      </c>
      <c r="D42" s="43" t="s">
        <v>26</v>
      </c>
      <c r="E42" s="49" t="s">
        <v>27</v>
      </c>
      <c r="F42" s="19" t="str">
        <f ca="1">_xlfn.XLOOKUP(__xlnm._FilterDatabase_1512[[#This Row],[SAPSA Number]],'DS Point summary'!A:A,'DS Point summary'!E:E)</f>
        <v>S</v>
      </c>
      <c r="G42" s="21">
        <f ca="1">_xlfn.XLOOKUP(__xlnm._FilterDatabase_1512[[#This Row],[SAPSA Number]],'DS Point summary'!A:A,'DS Point summary'!F:F)</f>
        <v>55</v>
      </c>
      <c r="H42" s="21" t="s">
        <v>678</v>
      </c>
      <c r="I42" s="23">
        <f t="shared" si="3"/>
        <v>0</v>
      </c>
      <c r="J42" s="24">
        <f t="shared" si="2"/>
        <v>0</v>
      </c>
      <c r="K42" s="25">
        <v>0</v>
      </c>
      <c r="L42" s="26">
        <v>0</v>
      </c>
      <c r="M42" s="25">
        <v>0</v>
      </c>
      <c r="N42" s="26">
        <v>0</v>
      </c>
      <c r="O42" s="25">
        <v>0</v>
      </c>
      <c r="P42" s="26">
        <v>0</v>
      </c>
      <c r="Q42" s="25">
        <v>0</v>
      </c>
      <c r="R42" s="26">
        <v>0</v>
      </c>
      <c r="S42" s="25">
        <v>0</v>
      </c>
      <c r="T42" s="26">
        <v>0</v>
      </c>
      <c r="U42" s="25">
        <v>0</v>
      </c>
      <c r="V42" s="26">
        <v>0</v>
      </c>
    </row>
    <row r="43" spans="1:22" ht="14.45" customHeight="1" x14ac:dyDescent="0.25">
      <c r="A43" s="19">
        <f t="shared" si="4"/>
        <v>1</v>
      </c>
      <c r="B43" s="27">
        <v>1771</v>
      </c>
      <c r="C43" s="43" t="s">
        <v>519</v>
      </c>
      <c r="D43" s="43" t="s">
        <v>520</v>
      </c>
      <c r="E43" s="49" t="s">
        <v>521</v>
      </c>
      <c r="F43" s="19" t="str">
        <f ca="1">_xlfn.XLOOKUP(__xlnm._FilterDatabase_1512[[#This Row],[SAPSA Number]],'DS Point summary'!A:A,'DS Point summary'!E:E)</f>
        <v>SS</v>
      </c>
      <c r="G43" s="21">
        <f ca="1">_xlfn.XLOOKUP(__xlnm._FilterDatabase_1512[[#This Row],[SAPSA Number]],'DS Point summary'!A:A,'DS Point summary'!F:F)</f>
        <v>78</v>
      </c>
      <c r="H43" s="21" t="s">
        <v>678</v>
      </c>
      <c r="I43" s="23">
        <f t="shared" si="3"/>
        <v>0</v>
      </c>
      <c r="J43" s="24">
        <f t="shared" si="2"/>
        <v>0</v>
      </c>
      <c r="K43" s="25">
        <v>0</v>
      </c>
      <c r="L43" s="26">
        <v>0</v>
      </c>
      <c r="M43" s="25">
        <v>0</v>
      </c>
      <c r="N43" s="26">
        <v>0</v>
      </c>
      <c r="O43" s="25">
        <v>0</v>
      </c>
      <c r="P43" s="26">
        <v>0</v>
      </c>
      <c r="Q43" s="25">
        <v>0</v>
      </c>
      <c r="R43" s="26">
        <v>0</v>
      </c>
      <c r="S43" s="25">
        <v>0</v>
      </c>
      <c r="T43" s="26">
        <v>0</v>
      </c>
      <c r="U43" s="25">
        <v>0</v>
      </c>
      <c r="V43" s="26">
        <v>0</v>
      </c>
    </row>
    <row r="44" spans="1:22" ht="14.45" customHeight="1" x14ac:dyDescent="0.25">
      <c r="A44" s="19">
        <f t="shared" si="4"/>
        <v>1</v>
      </c>
      <c r="B44" s="43">
        <v>1776</v>
      </c>
      <c r="C44" s="43" t="str">
        <f>_xlfn.XLOOKUP(__xlnm._FilterDatabase_1512[[#This Row],[SAPSA Number]],'DS Point summary'!A:A,'DS Point summary'!B:B)</f>
        <v>Leonie Christina</v>
      </c>
      <c r="D44" s="43" t="str">
        <f>_xlfn.XLOOKUP(__xlnm._FilterDatabase_1512[[#This Row],[SAPSA Number]],'DS Point summary'!A:A,'DS Point summary'!C:C)</f>
        <v>Myburgh</v>
      </c>
      <c r="E44" s="22" t="str">
        <f>_xlfn.XLOOKUP(__xlnm._FilterDatabase_1512[[#This Row],[SAPSA Number]],'DS Point summary'!A:A,'DS Point summary'!D:D)</f>
        <v>LC</v>
      </c>
      <c r="F44" s="19" t="str">
        <f>_xlfn.XLOOKUP(__xlnm._FilterDatabase_1512[[#This Row],[SAPSA Number]],'DS Point summary'!A:A,'DS Point summary'!E:E)</f>
        <v>Lady</v>
      </c>
      <c r="G44" s="21">
        <f ca="1">_xlfn.XLOOKUP(__xlnm._FilterDatabase_1512[[#This Row],[SAPSA Number]],'DS Point summary'!A:A,'DS Point summary'!F:F)</f>
        <v>52</v>
      </c>
      <c r="H44" s="21" t="s">
        <v>678</v>
      </c>
      <c r="I44" s="23">
        <f t="shared" si="3"/>
        <v>0</v>
      </c>
      <c r="J44" s="24">
        <f t="shared" si="2"/>
        <v>0</v>
      </c>
      <c r="K44" s="25">
        <v>0</v>
      </c>
      <c r="L44" s="26">
        <v>0</v>
      </c>
      <c r="M44" s="25">
        <v>0</v>
      </c>
      <c r="N44" s="26">
        <v>0</v>
      </c>
      <c r="O44" s="25">
        <v>0</v>
      </c>
      <c r="P44" s="26">
        <v>0</v>
      </c>
      <c r="Q44" s="25">
        <v>0</v>
      </c>
      <c r="R44" s="26">
        <v>0</v>
      </c>
      <c r="S44" s="25">
        <v>0</v>
      </c>
      <c r="T44" s="26">
        <v>0</v>
      </c>
      <c r="U44" s="25">
        <v>0</v>
      </c>
      <c r="V44" s="26">
        <v>0</v>
      </c>
    </row>
    <row r="45" spans="1:22" ht="14.45" customHeight="1" x14ac:dyDescent="0.25">
      <c r="A45" s="19">
        <f t="shared" si="4"/>
        <v>1</v>
      </c>
      <c r="B45" s="46">
        <v>1777</v>
      </c>
      <c r="C45" s="43" t="str">
        <f>_xlfn.XLOOKUP(__xlnm._FilterDatabase_1512[[#This Row],[SAPSA Number]],'DS Point summary'!A:A,'DS Point summary'!B:B)</f>
        <v xml:space="preserve">Leon </v>
      </c>
      <c r="D45" s="43" t="str">
        <f>_xlfn.XLOOKUP(__xlnm._FilterDatabase_1512[[#This Row],[SAPSA Number]],'DS Point summary'!A:A,'DS Point summary'!C:C)</f>
        <v>Myburgh</v>
      </c>
      <c r="E45" s="22" t="str">
        <f>_xlfn.XLOOKUP(__xlnm._FilterDatabase_1512[[#This Row],[SAPSA Number]],'DS Point summary'!A:A,'DS Point summary'!D:D)</f>
        <v>LC</v>
      </c>
      <c r="F45" s="19" t="str">
        <f ca="1">_xlfn.XLOOKUP(__xlnm._FilterDatabase_1512[[#This Row],[SAPSA Number]],'DS Point summary'!A:A,'DS Point summary'!E:E)</f>
        <v xml:space="preserve"> </v>
      </c>
      <c r="G45" s="21">
        <f ca="1">_xlfn.XLOOKUP(__xlnm._FilterDatabase_1512[[#This Row],[SAPSA Number]],'DS Point summary'!A:A,'DS Point summary'!F:F)</f>
        <v>50</v>
      </c>
      <c r="H45" s="21" t="s">
        <v>678</v>
      </c>
      <c r="I45" s="23">
        <f t="shared" si="3"/>
        <v>0</v>
      </c>
      <c r="J45" s="24">
        <f t="shared" si="2"/>
        <v>0</v>
      </c>
      <c r="K45" s="25">
        <v>0</v>
      </c>
      <c r="L45" s="26">
        <v>0</v>
      </c>
      <c r="M45" s="25">
        <v>0</v>
      </c>
      <c r="N45" s="26">
        <v>0</v>
      </c>
      <c r="O45" s="25">
        <v>0</v>
      </c>
      <c r="P45" s="26">
        <v>0</v>
      </c>
      <c r="Q45" s="25">
        <v>0</v>
      </c>
      <c r="R45" s="26">
        <v>0</v>
      </c>
      <c r="S45" s="25">
        <v>0</v>
      </c>
      <c r="T45" s="26">
        <v>0</v>
      </c>
      <c r="U45" s="25">
        <v>0</v>
      </c>
      <c r="V45" s="26">
        <v>0</v>
      </c>
    </row>
    <row r="46" spans="1:22" ht="14.45" customHeight="1" x14ac:dyDescent="0.25">
      <c r="A46" s="19">
        <f t="shared" si="4"/>
        <v>1</v>
      </c>
      <c r="B46" s="27">
        <v>1838</v>
      </c>
      <c r="C46" s="43" t="s">
        <v>417</v>
      </c>
      <c r="D46" s="43" t="s">
        <v>418</v>
      </c>
      <c r="E46" s="49" t="s">
        <v>419</v>
      </c>
      <c r="F46" s="19" t="str">
        <f ca="1">_xlfn.XLOOKUP(__xlnm._FilterDatabase_1512[[#This Row],[SAPSA Number]],'DS Point summary'!A:A,'DS Point summary'!E:E)</f>
        <v xml:space="preserve"> </v>
      </c>
      <c r="G46" s="21">
        <f ca="1">_xlfn.XLOOKUP(__xlnm._FilterDatabase_1512[[#This Row],[SAPSA Number]],'DS Point summary'!A:A,'DS Point summary'!F:F)</f>
        <v>49</v>
      </c>
      <c r="H46" s="21" t="s">
        <v>678</v>
      </c>
      <c r="I46" s="23">
        <f t="shared" si="3"/>
        <v>0</v>
      </c>
      <c r="J46" s="24">
        <f t="shared" si="2"/>
        <v>0</v>
      </c>
      <c r="K46" s="25">
        <v>0</v>
      </c>
      <c r="L46" s="26">
        <v>0</v>
      </c>
      <c r="M46" s="25">
        <v>0</v>
      </c>
      <c r="N46" s="26">
        <v>0</v>
      </c>
      <c r="O46" s="25">
        <v>0</v>
      </c>
      <c r="P46" s="26">
        <v>0</v>
      </c>
      <c r="Q46" s="25">
        <v>0</v>
      </c>
      <c r="R46" s="26">
        <v>0</v>
      </c>
      <c r="S46" s="25">
        <v>0</v>
      </c>
      <c r="T46" s="26">
        <v>0</v>
      </c>
      <c r="U46" s="25">
        <v>0</v>
      </c>
      <c r="V46" s="26">
        <v>0</v>
      </c>
    </row>
    <row r="47" spans="1:22" ht="14.45" customHeight="1" x14ac:dyDescent="0.25">
      <c r="A47" s="19">
        <f t="shared" si="4"/>
        <v>1</v>
      </c>
      <c r="B47" s="27">
        <v>1923</v>
      </c>
      <c r="C47" s="43" t="s">
        <v>384</v>
      </c>
      <c r="D47" s="43" t="s">
        <v>385</v>
      </c>
      <c r="E47" s="49" t="s">
        <v>386</v>
      </c>
      <c r="F47" s="19" t="str">
        <f ca="1">_xlfn.XLOOKUP(__xlnm._FilterDatabase_1512[[#This Row],[SAPSA Number]],'DS Point summary'!A:A,'DS Point summary'!E:E)</f>
        <v>SS</v>
      </c>
      <c r="G47" s="21">
        <f ca="1">_xlfn.XLOOKUP(__xlnm._FilterDatabase_1512[[#This Row],[SAPSA Number]],'DS Point summary'!A:A,'DS Point summary'!F:F)</f>
        <v>65</v>
      </c>
      <c r="H47" s="21" t="s">
        <v>678</v>
      </c>
      <c r="I47" s="23">
        <f t="shared" si="3"/>
        <v>0</v>
      </c>
      <c r="J47" s="24">
        <f t="shared" si="2"/>
        <v>0</v>
      </c>
      <c r="K47" s="25">
        <v>0</v>
      </c>
      <c r="L47" s="26">
        <v>0</v>
      </c>
      <c r="M47" s="25">
        <v>0</v>
      </c>
      <c r="N47" s="26">
        <v>0</v>
      </c>
      <c r="O47" s="25">
        <v>0</v>
      </c>
      <c r="P47" s="26">
        <v>0</v>
      </c>
      <c r="Q47" s="25">
        <v>0</v>
      </c>
      <c r="R47" s="26">
        <v>0</v>
      </c>
      <c r="S47" s="25">
        <v>0</v>
      </c>
      <c r="T47" s="26">
        <v>0</v>
      </c>
      <c r="U47" s="25">
        <v>0</v>
      </c>
      <c r="V47" s="26">
        <v>0</v>
      </c>
    </row>
    <row r="48" spans="1:22" ht="14.25" customHeight="1" x14ac:dyDescent="0.25">
      <c r="A48" s="19">
        <f t="shared" si="4"/>
        <v>1</v>
      </c>
      <c r="B48" s="27">
        <v>1929</v>
      </c>
      <c r="C48" s="43" t="s">
        <v>82</v>
      </c>
      <c r="D48" s="43" t="s">
        <v>83</v>
      </c>
      <c r="E48" s="49" t="s">
        <v>77</v>
      </c>
      <c r="F48" s="19" t="str">
        <f ca="1">_xlfn.XLOOKUP(__xlnm._FilterDatabase_1512[[#This Row],[SAPSA Number]],'DS Point summary'!A:A,'DS Point summary'!E:E)</f>
        <v xml:space="preserve"> </v>
      </c>
      <c r="G48" s="21">
        <f ca="1">_xlfn.XLOOKUP(__xlnm._FilterDatabase_1512[[#This Row],[SAPSA Number]],'DS Point summary'!A:A,'DS Point summary'!F:F)</f>
        <v>41</v>
      </c>
      <c r="H48" s="21" t="s">
        <v>678</v>
      </c>
      <c r="I48" s="23">
        <f t="shared" si="3"/>
        <v>0</v>
      </c>
      <c r="J48" s="24">
        <f t="shared" si="2"/>
        <v>0</v>
      </c>
      <c r="K48" s="25">
        <v>0</v>
      </c>
      <c r="L48" s="26">
        <v>0</v>
      </c>
      <c r="M48" s="25">
        <v>0</v>
      </c>
      <c r="N48" s="26">
        <v>0</v>
      </c>
      <c r="O48" s="25">
        <v>0</v>
      </c>
      <c r="P48" s="26">
        <v>0</v>
      </c>
      <c r="Q48" s="25">
        <v>0</v>
      </c>
      <c r="R48" s="26">
        <v>0</v>
      </c>
      <c r="S48" s="25">
        <v>0</v>
      </c>
      <c r="T48" s="26">
        <v>0</v>
      </c>
      <c r="U48" s="25">
        <v>0</v>
      </c>
      <c r="V48" s="26">
        <v>0</v>
      </c>
    </row>
    <row r="49" spans="1:22" ht="14.45" customHeight="1" x14ac:dyDescent="0.25">
      <c r="A49" s="19">
        <f t="shared" si="4"/>
        <v>1</v>
      </c>
      <c r="B49" s="27">
        <v>1931</v>
      </c>
      <c r="C49" s="43" t="s">
        <v>575</v>
      </c>
      <c r="D49" s="43" t="s">
        <v>576</v>
      </c>
      <c r="E49" s="49" t="s">
        <v>543</v>
      </c>
      <c r="F49" s="19" t="str">
        <f>_xlfn.XLOOKUP(__xlnm._FilterDatabase_1512[[#This Row],[SAPSA Number]],'DS Point summary'!A:A,'DS Point summary'!E:E)</f>
        <v>Lady</v>
      </c>
      <c r="G49" s="21">
        <f ca="1">_xlfn.XLOOKUP(__xlnm._FilterDatabase_1512[[#This Row],[SAPSA Number]],'DS Point summary'!A:A,'DS Point summary'!F:F)</f>
        <v>53</v>
      </c>
      <c r="H49" s="21" t="s">
        <v>678</v>
      </c>
      <c r="I49" s="23">
        <f t="shared" si="3"/>
        <v>0</v>
      </c>
      <c r="J49" s="24">
        <f t="shared" si="2"/>
        <v>0</v>
      </c>
      <c r="K49" s="25">
        <v>0</v>
      </c>
      <c r="L49" s="26">
        <v>0</v>
      </c>
      <c r="M49" s="25">
        <v>0</v>
      </c>
      <c r="N49" s="26">
        <v>0</v>
      </c>
      <c r="O49" s="25">
        <v>0</v>
      </c>
      <c r="P49" s="26">
        <v>0</v>
      </c>
      <c r="Q49" s="25">
        <v>0</v>
      </c>
      <c r="R49" s="26">
        <v>0</v>
      </c>
      <c r="S49" s="25">
        <v>0</v>
      </c>
      <c r="T49" s="26">
        <v>0</v>
      </c>
      <c r="U49" s="25">
        <v>0</v>
      </c>
      <c r="V49" s="26">
        <v>0</v>
      </c>
    </row>
    <row r="50" spans="1:22" ht="14.45" customHeight="1" x14ac:dyDescent="0.25">
      <c r="A50" s="19">
        <f t="shared" si="4"/>
        <v>1</v>
      </c>
      <c r="B50" s="98">
        <v>2045</v>
      </c>
      <c r="C50" s="43" t="str">
        <f>_xlfn.XLOOKUP(__xlnm._FilterDatabase_1512[[#This Row],[SAPSA Number]],'DS Point summary'!A:A,'DS Point summary'!B:B)</f>
        <v>Vasco Adrian</v>
      </c>
      <c r="D50" s="43" t="str">
        <f>_xlfn.XLOOKUP(__xlnm._FilterDatabase_1512[[#This Row],[SAPSA Number]],'DS Point summary'!A:A,'DS Point summary'!C:C)</f>
        <v>Barbolini</v>
      </c>
      <c r="E50" s="22" t="str">
        <f>_xlfn.XLOOKUP(__xlnm._FilterDatabase_1512[[#This Row],[SAPSA Number]],'DS Point summary'!A:A,'DS Point summary'!D:D)</f>
        <v>VA</v>
      </c>
      <c r="F50" s="19" t="str">
        <f ca="1">_xlfn.XLOOKUP(__xlnm._FilterDatabase_1512[[#This Row],[SAPSA Number]],'DS Point summary'!A:A,'DS Point summary'!E:E)</f>
        <v>S</v>
      </c>
      <c r="G50" s="21">
        <f ca="1">_xlfn.XLOOKUP(__xlnm._FilterDatabase_1512[[#This Row],[SAPSA Number]],'DS Point summary'!A:A,'DS Point summary'!F:F)</f>
        <v>51</v>
      </c>
      <c r="H50" s="21" t="s">
        <v>678</v>
      </c>
      <c r="I50" s="23">
        <f t="shared" si="3"/>
        <v>0</v>
      </c>
      <c r="J50" s="24">
        <f t="shared" si="2"/>
        <v>0</v>
      </c>
      <c r="K50" s="25">
        <v>0</v>
      </c>
      <c r="L50" s="26">
        <v>0</v>
      </c>
      <c r="M50" s="25">
        <v>0</v>
      </c>
      <c r="N50" s="26">
        <v>0</v>
      </c>
      <c r="O50" s="25">
        <v>0</v>
      </c>
      <c r="P50" s="26">
        <v>0</v>
      </c>
      <c r="Q50" s="25">
        <v>0</v>
      </c>
      <c r="R50" s="26">
        <v>0</v>
      </c>
      <c r="S50" s="25">
        <v>0</v>
      </c>
      <c r="T50" s="26">
        <v>0</v>
      </c>
      <c r="U50" s="25">
        <v>0</v>
      </c>
      <c r="V50" s="26">
        <v>0</v>
      </c>
    </row>
    <row r="51" spans="1:22" ht="14.45" customHeight="1" x14ac:dyDescent="0.25">
      <c r="A51" s="19">
        <f t="shared" si="4"/>
        <v>1</v>
      </c>
      <c r="B51" s="27">
        <v>2051</v>
      </c>
      <c r="C51" s="43" t="s">
        <v>548</v>
      </c>
      <c r="D51" s="43" t="s">
        <v>183</v>
      </c>
      <c r="E51" s="49" t="s">
        <v>549</v>
      </c>
      <c r="F51" s="19" t="str">
        <f ca="1">_xlfn.XLOOKUP(__xlnm._FilterDatabase_1512[[#This Row],[SAPSA Number]],'DS Point summary'!A:A,'DS Point summary'!E:E)</f>
        <v>SS</v>
      </c>
      <c r="G51" s="21">
        <f ca="1">_xlfn.XLOOKUP(__xlnm._FilterDatabase_1512[[#This Row],[SAPSA Number]],'DS Point summary'!A:A,'DS Point summary'!F:F)</f>
        <v>70</v>
      </c>
      <c r="H51" s="21" t="s">
        <v>678</v>
      </c>
      <c r="I51" s="23">
        <f t="shared" si="3"/>
        <v>0</v>
      </c>
      <c r="J51" s="24">
        <f t="shared" si="2"/>
        <v>0</v>
      </c>
      <c r="K51" s="25">
        <v>0</v>
      </c>
      <c r="L51" s="26">
        <v>0</v>
      </c>
      <c r="M51" s="25">
        <v>0</v>
      </c>
      <c r="N51" s="26">
        <v>0</v>
      </c>
      <c r="O51" s="25">
        <v>0</v>
      </c>
      <c r="P51" s="26">
        <v>0</v>
      </c>
      <c r="Q51" s="25">
        <v>0</v>
      </c>
      <c r="R51" s="26">
        <v>0</v>
      </c>
      <c r="S51" s="25">
        <v>0</v>
      </c>
      <c r="T51" s="26">
        <v>0</v>
      </c>
      <c r="U51" s="25">
        <v>0</v>
      </c>
      <c r="V51" s="26">
        <v>0</v>
      </c>
    </row>
    <row r="52" spans="1:22" ht="14.45" customHeight="1" x14ac:dyDescent="0.25">
      <c r="A52" s="19">
        <f t="shared" si="4"/>
        <v>1</v>
      </c>
      <c r="B52" s="27">
        <v>2089</v>
      </c>
      <c r="C52" s="43" t="s">
        <v>182</v>
      </c>
      <c r="D52" s="43" t="s">
        <v>183</v>
      </c>
      <c r="E52" s="49" t="s">
        <v>144</v>
      </c>
      <c r="F52" s="19" t="str">
        <f ca="1">_xlfn.XLOOKUP(__xlnm._FilterDatabase_1512[[#This Row],[SAPSA Number]],'DS Point summary'!A:A,'DS Point summary'!E:E)</f>
        <v xml:space="preserve"> </v>
      </c>
      <c r="G52" s="21">
        <f ca="1">_xlfn.XLOOKUP(__xlnm._FilterDatabase_1512[[#This Row],[SAPSA Number]],'DS Point summary'!A:A,'DS Point summary'!F:F)</f>
        <v>39</v>
      </c>
      <c r="H52" s="21" t="s">
        <v>678</v>
      </c>
      <c r="I52" s="23">
        <f t="shared" si="3"/>
        <v>0</v>
      </c>
      <c r="J52" s="24">
        <f t="shared" si="2"/>
        <v>0</v>
      </c>
      <c r="K52" s="25">
        <v>0</v>
      </c>
      <c r="L52" s="26">
        <v>0</v>
      </c>
      <c r="M52" s="25">
        <v>0</v>
      </c>
      <c r="N52" s="26">
        <v>0</v>
      </c>
      <c r="O52" s="25">
        <v>0</v>
      </c>
      <c r="P52" s="26">
        <v>0</v>
      </c>
      <c r="Q52" s="25">
        <v>0</v>
      </c>
      <c r="R52" s="26">
        <v>0</v>
      </c>
      <c r="S52" s="25">
        <v>0</v>
      </c>
      <c r="T52" s="26">
        <v>0</v>
      </c>
      <c r="U52" s="25">
        <v>0</v>
      </c>
      <c r="V52" s="26">
        <v>0</v>
      </c>
    </row>
    <row r="53" spans="1:22" ht="14.45" customHeight="1" x14ac:dyDescent="0.25">
      <c r="A53" s="19">
        <f t="shared" si="4"/>
        <v>1</v>
      </c>
      <c r="B53" s="20">
        <v>2651</v>
      </c>
      <c r="C53" s="21" t="s">
        <v>488</v>
      </c>
      <c r="D53" s="21" t="s">
        <v>489</v>
      </c>
      <c r="E53" s="22" t="s">
        <v>490</v>
      </c>
      <c r="F53" s="19" t="str">
        <f ca="1">_xlfn.XLOOKUP(__xlnm._FilterDatabase_1512[[#This Row],[SAPSA Number]],'DS Point summary'!A:A,'DS Point summary'!E:E)</f>
        <v xml:space="preserve"> </v>
      </c>
      <c r="G53" s="21">
        <f ca="1">_xlfn.XLOOKUP(__xlnm._FilterDatabase_1512[[#This Row],[SAPSA Number]],'DS Point summary'!A:A,'DS Point summary'!F:F)</f>
        <v>49</v>
      </c>
      <c r="H53" s="21" t="s">
        <v>678</v>
      </c>
      <c r="I53" s="23">
        <f t="shared" si="3"/>
        <v>0</v>
      </c>
      <c r="J53" s="24">
        <f t="shared" si="2"/>
        <v>0</v>
      </c>
      <c r="K53" s="25">
        <v>0</v>
      </c>
      <c r="L53" s="26">
        <v>0</v>
      </c>
      <c r="M53" s="25">
        <v>0</v>
      </c>
      <c r="N53" s="26">
        <v>0</v>
      </c>
      <c r="O53" s="25">
        <v>0</v>
      </c>
      <c r="P53" s="26">
        <v>0</v>
      </c>
      <c r="Q53" s="25">
        <v>0</v>
      </c>
      <c r="R53" s="26">
        <v>0</v>
      </c>
      <c r="S53" s="25">
        <v>0</v>
      </c>
      <c r="T53" s="26">
        <v>0</v>
      </c>
      <c r="U53" s="25">
        <v>0</v>
      </c>
      <c r="V53" s="26">
        <v>0</v>
      </c>
    </row>
    <row r="54" spans="1:22" ht="14.45" customHeight="1" x14ac:dyDescent="0.25">
      <c r="A54" s="19">
        <f t="shared" si="4"/>
        <v>1</v>
      </c>
      <c r="B54" s="27">
        <v>2655</v>
      </c>
      <c r="C54" s="43" t="s">
        <v>533</v>
      </c>
      <c r="D54" s="43" t="s">
        <v>307</v>
      </c>
      <c r="E54" s="49" t="s">
        <v>528</v>
      </c>
      <c r="F54" s="19" t="str">
        <f>_xlfn.XLOOKUP(__xlnm._FilterDatabase_1512[[#This Row],[SAPSA Number]],'DS Point summary'!A:A,'DS Point summary'!E:E)</f>
        <v>S Jnr</v>
      </c>
      <c r="G54" s="21">
        <f ca="1">_xlfn.XLOOKUP(__xlnm._FilterDatabase_1512[[#This Row],[SAPSA Number]],'DS Point summary'!A:A,'DS Point summary'!F:F)</f>
        <v>15</v>
      </c>
      <c r="H54" s="21" t="s">
        <v>678</v>
      </c>
      <c r="I54" s="23">
        <f t="shared" si="3"/>
        <v>0</v>
      </c>
      <c r="J54" s="24">
        <f t="shared" si="2"/>
        <v>0</v>
      </c>
      <c r="K54" s="25">
        <v>0</v>
      </c>
      <c r="L54" s="26">
        <v>0</v>
      </c>
      <c r="M54" s="25">
        <v>0</v>
      </c>
      <c r="N54" s="26">
        <v>0</v>
      </c>
      <c r="O54" s="25">
        <v>0</v>
      </c>
      <c r="P54" s="26">
        <v>0</v>
      </c>
      <c r="Q54" s="25">
        <v>0</v>
      </c>
      <c r="R54" s="26">
        <v>0</v>
      </c>
      <c r="S54" s="25">
        <v>0</v>
      </c>
      <c r="T54" s="26">
        <v>0</v>
      </c>
      <c r="U54" s="25">
        <v>0</v>
      </c>
      <c r="V54" s="26">
        <v>0</v>
      </c>
    </row>
    <row r="55" spans="1:22" ht="14.45" customHeight="1" x14ac:dyDescent="0.25">
      <c r="A55" s="19">
        <f t="shared" si="4"/>
        <v>1</v>
      </c>
      <c r="B55" s="27">
        <v>2688</v>
      </c>
      <c r="C55" s="43" t="s">
        <v>188</v>
      </c>
      <c r="D55" s="43" t="s">
        <v>164</v>
      </c>
      <c r="E55" s="49" t="s">
        <v>189</v>
      </c>
      <c r="F55" s="19" t="str">
        <f ca="1">_xlfn.XLOOKUP(__xlnm._FilterDatabase_1512[[#This Row],[SAPSA Number]],'DS Point summary'!A:A,'DS Point summary'!E:E)</f>
        <v>Jnr</v>
      </c>
      <c r="G55" s="21">
        <f ca="1">_xlfn.XLOOKUP(__xlnm._FilterDatabase_1512[[#This Row],[SAPSA Number]],'DS Point summary'!A:A,'DS Point summary'!F:F)</f>
        <v>20</v>
      </c>
      <c r="H55" s="21" t="s">
        <v>678</v>
      </c>
      <c r="I55" s="23">
        <f t="shared" si="3"/>
        <v>0</v>
      </c>
      <c r="J55" s="24">
        <f t="shared" si="2"/>
        <v>0</v>
      </c>
      <c r="K55" s="25">
        <v>0</v>
      </c>
      <c r="L55" s="26">
        <v>0</v>
      </c>
      <c r="M55" s="25">
        <v>0</v>
      </c>
      <c r="N55" s="26">
        <v>0</v>
      </c>
      <c r="O55" s="25">
        <v>0</v>
      </c>
      <c r="P55" s="26">
        <v>0</v>
      </c>
      <c r="Q55" s="25">
        <v>0</v>
      </c>
      <c r="R55" s="26">
        <v>0</v>
      </c>
      <c r="S55" s="25">
        <v>0</v>
      </c>
      <c r="T55" s="26">
        <v>0</v>
      </c>
      <c r="U55" s="25">
        <v>0</v>
      </c>
      <c r="V55" s="26">
        <v>0</v>
      </c>
    </row>
    <row r="56" spans="1:22" ht="14.45" customHeight="1" x14ac:dyDescent="0.25">
      <c r="A56" s="19">
        <f t="shared" si="4"/>
        <v>1</v>
      </c>
      <c r="B56" s="27">
        <v>2928</v>
      </c>
      <c r="C56" s="43" t="s">
        <v>151</v>
      </c>
      <c r="D56" s="43" t="s">
        <v>152</v>
      </c>
      <c r="E56" s="49" t="s">
        <v>153</v>
      </c>
      <c r="F56" s="19" t="str">
        <f ca="1">_xlfn.XLOOKUP(__xlnm._FilterDatabase_1512[[#This Row],[SAPSA Number]],'DS Point summary'!A:A,'DS Point summary'!E:E)</f>
        <v>S</v>
      </c>
      <c r="G56" s="21">
        <f ca="1">_xlfn.XLOOKUP(__xlnm._FilterDatabase_1512[[#This Row],[SAPSA Number]],'DS Point summary'!A:A,'DS Point summary'!F:F)</f>
        <v>56</v>
      </c>
      <c r="H56" s="21" t="s">
        <v>678</v>
      </c>
      <c r="I56" s="23">
        <f t="shared" si="3"/>
        <v>0</v>
      </c>
      <c r="J56" s="24">
        <f t="shared" si="2"/>
        <v>0</v>
      </c>
      <c r="K56" s="25">
        <v>0</v>
      </c>
      <c r="L56" s="26">
        <v>0</v>
      </c>
      <c r="M56" s="25">
        <v>0</v>
      </c>
      <c r="N56" s="26">
        <v>0</v>
      </c>
      <c r="O56" s="25">
        <v>0</v>
      </c>
      <c r="P56" s="26">
        <v>0</v>
      </c>
      <c r="Q56" s="25">
        <v>0</v>
      </c>
      <c r="R56" s="26">
        <v>0</v>
      </c>
      <c r="S56" s="25">
        <v>0</v>
      </c>
      <c r="T56" s="26">
        <v>0</v>
      </c>
      <c r="U56" s="25">
        <v>0</v>
      </c>
      <c r="V56" s="26">
        <v>0</v>
      </c>
    </row>
    <row r="57" spans="1:22" ht="14.45" customHeight="1" x14ac:dyDescent="0.25">
      <c r="A57" s="19">
        <f t="shared" si="4"/>
        <v>1</v>
      </c>
      <c r="B57" s="27">
        <v>2950</v>
      </c>
      <c r="C57" s="43" t="s">
        <v>508</v>
      </c>
      <c r="D57" s="43" t="s">
        <v>345</v>
      </c>
      <c r="E57" s="49" t="s">
        <v>509</v>
      </c>
      <c r="F57" s="19" t="str">
        <f ca="1">_xlfn.XLOOKUP(__xlnm._FilterDatabase_1512[[#This Row],[SAPSA Number]],'DS Point summary'!A:A,'DS Point summary'!E:E)</f>
        <v xml:space="preserve"> </v>
      </c>
      <c r="G57" s="21">
        <f ca="1">_xlfn.XLOOKUP(__xlnm._FilterDatabase_1512[[#This Row],[SAPSA Number]],'DS Point summary'!A:A,'DS Point summary'!F:F)</f>
        <v>43</v>
      </c>
      <c r="H57" s="21" t="s">
        <v>678</v>
      </c>
      <c r="I57" s="23">
        <f t="shared" si="3"/>
        <v>0</v>
      </c>
      <c r="J57" s="24">
        <f t="shared" si="2"/>
        <v>0</v>
      </c>
      <c r="K57" s="25">
        <v>0</v>
      </c>
      <c r="L57" s="26">
        <v>0</v>
      </c>
      <c r="M57" s="25">
        <v>0</v>
      </c>
      <c r="N57" s="26">
        <v>0</v>
      </c>
      <c r="O57" s="25">
        <v>0</v>
      </c>
      <c r="P57" s="26">
        <v>0</v>
      </c>
      <c r="Q57" s="25">
        <v>0</v>
      </c>
      <c r="R57" s="26">
        <v>0</v>
      </c>
      <c r="S57" s="25">
        <v>0</v>
      </c>
      <c r="T57" s="26">
        <v>0</v>
      </c>
      <c r="U57" s="25">
        <v>0</v>
      </c>
      <c r="V57" s="26">
        <v>0</v>
      </c>
    </row>
    <row r="58" spans="1:22" ht="14.45" customHeight="1" x14ac:dyDescent="0.25">
      <c r="A58" s="19">
        <f t="shared" si="4"/>
        <v>1</v>
      </c>
      <c r="B58" s="27">
        <v>2960</v>
      </c>
      <c r="C58" s="43" t="s">
        <v>313</v>
      </c>
      <c r="D58" s="43" t="s">
        <v>314</v>
      </c>
      <c r="E58" s="49" t="s">
        <v>291</v>
      </c>
      <c r="F58" s="19" t="str">
        <f ca="1">_xlfn.XLOOKUP(__xlnm._FilterDatabase_1512[[#This Row],[SAPSA Number]],'DS Point summary'!A:A,'DS Point summary'!E:E)</f>
        <v xml:space="preserve"> </v>
      </c>
      <c r="G58" s="21">
        <f ca="1">_xlfn.XLOOKUP(__xlnm._FilterDatabase_1512[[#This Row],[SAPSA Number]],'DS Point summary'!A:A,'DS Point summary'!F:F)</f>
        <v>45</v>
      </c>
      <c r="H58" s="21" t="s">
        <v>678</v>
      </c>
      <c r="I58" s="23">
        <f t="shared" si="3"/>
        <v>0</v>
      </c>
      <c r="J58" s="24">
        <f t="shared" si="2"/>
        <v>0</v>
      </c>
      <c r="K58" s="25">
        <v>0</v>
      </c>
      <c r="L58" s="26">
        <v>0</v>
      </c>
      <c r="M58" s="25">
        <v>0</v>
      </c>
      <c r="N58" s="26">
        <v>0</v>
      </c>
      <c r="O58" s="25">
        <v>0</v>
      </c>
      <c r="P58" s="26">
        <v>0</v>
      </c>
      <c r="Q58" s="25">
        <v>0</v>
      </c>
      <c r="R58" s="26">
        <v>0</v>
      </c>
      <c r="S58" s="25">
        <v>0</v>
      </c>
      <c r="T58" s="26">
        <v>0</v>
      </c>
      <c r="U58" s="25">
        <v>0</v>
      </c>
      <c r="V58" s="26">
        <v>0</v>
      </c>
    </row>
    <row r="59" spans="1:22" x14ac:dyDescent="0.25">
      <c r="A59" s="19">
        <f t="shared" si="4"/>
        <v>1</v>
      </c>
      <c r="B59" s="27">
        <v>3172</v>
      </c>
      <c r="C59" s="43" t="s">
        <v>454</v>
      </c>
      <c r="D59" s="43" t="s">
        <v>241</v>
      </c>
      <c r="E59" s="49" t="s">
        <v>455</v>
      </c>
      <c r="F59" s="19" t="str">
        <f ca="1">_xlfn.XLOOKUP(__xlnm._FilterDatabase_1512[[#This Row],[SAPSA Number]],'DS Point summary'!A:A,'DS Point summary'!E:E)</f>
        <v>SS</v>
      </c>
      <c r="G59" s="21">
        <f ca="1">_xlfn.XLOOKUP(__xlnm._FilterDatabase_1512[[#This Row],[SAPSA Number]],'DS Point summary'!A:A,'DS Point summary'!F:F)</f>
        <v>63</v>
      </c>
      <c r="H59" s="21" t="s">
        <v>678</v>
      </c>
      <c r="I59" s="23">
        <f t="shared" si="3"/>
        <v>0</v>
      </c>
      <c r="J59" s="24">
        <f t="shared" si="2"/>
        <v>0</v>
      </c>
      <c r="K59" s="25">
        <v>0</v>
      </c>
      <c r="L59" s="26">
        <v>0</v>
      </c>
      <c r="M59" s="25">
        <v>0</v>
      </c>
      <c r="N59" s="26">
        <v>0</v>
      </c>
      <c r="O59" s="25">
        <v>0</v>
      </c>
      <c r="P59" s="26">
        <v>0</v>
      </c>
      <c r="Q59" s="25">
        <v>0</v>
      </c>
      <c r="R59" s="26">
        <v>0</v>
      </c>
      <c r="S59" s="25">
        <v>0</v>
      </c>
      <c r="T59" s="26">
        <v>0</v>
      </c>
      <c r="U59" s="25">
        <v>0</v>
      </c>
      <c r="V59" s="26">
        <v>0</v>
      </c>
    </row>
    <row r="60" spans="1:22" x14ac:dyDescent="0.25">
      <c r="A60" s="19">
        <f t="shared" si="4"/>
        <v>1</v>
      </c>
      <c r="B60" s="27">
        <v>3173</v>
      </c>
      <c r="C60" s="43" t="s">
        <v>240</v>
      </c>
      <c r="D60" s="43" t="s">
        <v>241</v>
      </c>
      <c r="E60" s="49" t="s">
        <v>242</v>
      </c>
      <c r="F60" s="19" t="str">
        <f ca="1">_xlfn.XLOOKUP(__xlnm._FilterDatabase_1512[[#This Row],[SAPSA Number]],'DS Point summary'!A:A,'DS Point summary'!E:E)</f>
        <v xml:space="preserve"> </v>
      </c>
      <c r="G60" s="21">
        <f ca="1">_xlfn.XLOOKUP(__xlnm._FilterDatabase_1512[[#This Row],[SAPSA Number]],'DS Point summary'!A:A,'DS Point summary'!F:F)</f>
        <v>29</v>
      </c>
      <c r="H60" s="21" t="s">
        <v>678</v>
      </c>
      <c r="I60" s="23">
        <f t="shared" si="3"/>
        <v>0</v>
      </c>
      <c r="J60" s="24">
        <f t="shared" si="2"/>
        <v>0</v>
      </c>
      <c r="K60" s="25">
        <v>0</v>
      </c>
      <c r="L60" s="26">
        <v>0</v>
      </c>
      <c r="M60" s="25">
        <v>0</v>
      </c>
      <c r="N60" s="26">
        <v>0</v>
      </c>
      <c r="O60" s="25">
        <v>0</v>
      </c>
      <c r="P60" s="26">
        <v>0</v>
      </c>
      <c r="Q60" s="25">
        <v>0</v>
      </c>
      <c r="R60" s="26">
        <v>0</v>
      </c>
      <c r="S60" s="25">
        <v>0</v>
      </c>
      <c r="T60" s="26">
        <v>0</v>
      </c>
      <c r="U60" s="25">
        <v>0</v>
      </c>
      <c r="V60" s="26">
        <v>0</v>
      </c>
    </row>
    <row r="61" spans="1:22" x14ac:dyDescent="0.25">
      <c r="A61" s="19">
        <f t="shared" si="4"/>
        <v>1</v>
      </c>
      <c r="B61" s="27">
        <v>3209</v>
      </c>
      <c r="C61" s="43" t="s">
        <v>446</v>
      </c>
      <c r="D61" s="43" t="s">
        <v>447</v>
      </c>
      <c r="E61" s="49" t="s">
        <v>448</v>
      </c>
      <c r="F61" s="19" t="str">
        <f>_xlfn.XLOOKUP(__xlnm._FilterDatabase_1512[[#This Row],[SAPSA Number]],'DS Point summary'!A:A,'DS Point summary'!E:E)</f>
        <v>S</v>
      </c>
      <c r="G61" s="21">
        <f ca="1">_xlfn.XLOOKUP(__xlnm._FilterDatabase_1512[[#This Row],[SAPSA Number]],'DS Point summary'!A:A,'DS Point summary'!F:F)</f>
        <v>51</v>
      </c>
      <c r="H61" s="21" t="s">
        <v>678</v>
      </c>
      <c r="I61" s="23">
        <f t="shared" si="3"/>
        <v>0</v>
      </c>
      <c r="J61" s="24">
        <f t="shared" si="2"/>
        <v>0</v>
      </c>
      <c r="K61" s="25">
        <v>0</v>
      </c>
      <c r="L61" s="26">
        <v>0</v>
      </c>
      <c r="M61" s="25">
        <v>0</v>
      </c>
      <c r="N61" s="26">
        <v>0</v>
      </c>
      <c r="O61" s="25">
        <v>0</v>
      </c>
      <c r="P61" s="26">
        <v>0</v>
      </c>
      <c r="Q61" s="25">
        <v>0</v>
      </c>
      <c r="R61" s="26">
        <v>0</v>
      </c>
      <c r="S61" s="25">
        <v>0</v>
      </c>
      <c r="T61" s="26">
        <v>0</v>
      </c>
      <c r="U61" s="25">
        <v>0</v>
      </c>
      <c r="V61" s="26">
        <v>0</v>
      </c>
    </row>
    <row r="62" spans="1:22" x14ac:dyDescent="0.25">
      <c r="A62" s="19">
        <f t="shared" si="4"/>
        <v>1</v>
      </c>
      <c r="B62" s="27">
        <v>3225</v>
      </c>
      <c r="C62" s="43" t="s">
        <v>398</v>
      </c>
      <c r="D62" s="43" t="s">
        <v>399</v>
      </c>
      <c r="E62" s="49" t="s">
        <v>400</v>
      </c>
      <c r="F62" s="19" t="str">
        <f ca="1">_xlfn.XLOOKUP(__xlnm._FilterDatabase_1512[[#This Row],[SAPSA Number]],'DS Point summary'!A:A,'DS Point summary'!E:E)</f>
        <v xml:space="preserve"> </v>
      </c>
      <c r="G62" s="21">
        <f ca="1">_xlfn.XLOOKUP(__xlnm._FilterDatabase_1512[[#This Row],[SAPSA Number]],'DS Point summary'!A:A,'DS Point summary'!F:F)</f>
        <v>41</v>
      </c>
      <c r="H62" s="21" t="s">
        <v>678</v>
      </c>
      <c r="I62" s="23">
        <f t="shared" si="3"/>
        <v>0</v>
      </c>
      <c r="J62" s="24">
        <f t="shared" si="2"/>
        <v>0</v>
      </c>
      <c r="K62" s="25">
        <v>0</v>
      </c>
      <c r="L62" s="26">
        <v>0</v>
      </c>
      <c r="M62" s="25">
        <v>0</v>
      </c>
      <c r="N62" s="26">
        <v>0</v>
      </c>
      <c r="O62" s="25">
        <v>0</v>
      </c>
      <c r="P62" s="26">
        <v>0</v>
      </c>
      <c r="Q62" s="25">
        <v>0</v>
      </c>
      <c r="R62" s="26">
        <v>0</v>
      </c>
      <c r="S62" s="25">
        <v>0</v>
      </c>
      <c r="T62" s="26">
        <v>0</v>
      </c>
      <c r="U62" s="25">
        <v>0</v>
      </c>
      <c r="V62" s="26">
        <v>0</v>
      </c>
    </row>
    <row r="63" spans="1:22" x14ac:dyDescent="0.25">
      <c r="A63" s="19">
        <f t="shared" si="4"/>
        <v>1</v>
      </c>
      <c r="B63" s="20">
        <v>3226</v>
      </c>
      <c r="C63" s="21" t="s">
        <v>412</v>
      </c>
      <c r="D63" s="21" t="s">
        <v>399</v>
      </c>
      <c r="E63" s="22" t="s">
        <v>413</v>
      </c>
      <c r="F63" s="19" t="str">
        <f>_xlfn.XLOOKUP(__xlnm._FilterDatabase_1512[[#This Row],[SAPSA Number]],'DS Point summary'!A:A,'DS Point summary'!E:E)</f>
        <v>Lady</v>
      </c>
      <c r="G63" s="21">
        <f ca="1">_xlfn.XLOOKUP(__xlnm._FilterDatabase_1512[[#This Row],[SAPSA Number]],'DS Point summary'!A:A,'DS Point summary'!F:F)</f>
        <v>39</v>
      </c>
      <c r="H63" s="21" t="s">
        <v>678</v>
      </c>
      <c r="I63" s="23">
        <f t="shared" si="3"/>
        <v>0</v>
      </c>
      <c r="J63" s="24">
        <f t="shared" si="2"/>
        <v>0</v>
      </c>
      <c r="K63" s="25">
        <v>0</v>
      </c>
      <c r="L63" s="26">
        <v>0</v>
      </c>
      <c r="M63" s="25">
        <v>0</v>
      </c>
      <c r="N63" s="26">
        <v>0</v>
      </c>
      <c r="O63" s="25">
        <v>0</v>
      </c>
      <c r="P63" s="26">
        <v>0</v>
      </c>
      <c r="Q63" s="25">
        <v>0</v>
      </c>
      <c r="R63" s="26">
        <v>0</v>
      </c>
      <c r="S63" s="25">
        <v>0</v>
      </c>
      <c r="T63" s="26">
        <v>0</v>
      </c>
      <c r="U63" s="25">
        <v>0</v>
      </c>
      <c r="V63" s="26">
        <v>0</v>
      </c>
    </row>
    <row r="64" spans="1:22" x14ac:dyDescent="0.25">
      <c r="A64" s="19">
        <f t="shared" si="4"/>
        <v>1</v>
      </c>
      <c r="B64" s="28">
        <v>3268</v>
      </c>
      <c r="C64" s="43" t="s">
        <v>263</v>
      </c>
      <c r="D64" s="43" t="s">
        <v>265</v>
      </c>
      <c r="E64" s="51" t="s">
        <v>264</v>
      </c>
      <c r="F64" s="19" t="str">
        <f ca="1">_xlfn.XLOOKUP(__xlnm._FilterDatabase_1512[[#This Row],[SAPSA Number]],'DS Point summary'!A:A,'DS Point summary'!E:E)</f>
        <v>SS</v>
      </c>
      <c r="G64" s="21">
        <f ca="1">_xlfn.XLOOKUP(__xlnm._FilterDatabase_1512[[#This Row],[SAPSA Number]],'DS Point summary'!A:A,'DS Point summary'!F:F)</f>
        <v>86</v>
      </c>
      <c r="H64" s="21" t="s">
        <v>678</v>
      </c>
      <c r="I64" s="23">
        <f t="shared" si="3"/>
        <v>0</v>
      </c>
      <c r="J64" s="24">
        <f t="shared" si="2"/>
        <v>0</v>
      </c>
      <c r="K64" s="25">
        <v>0</v>
      </c>
      <c r="L64" s="26">
        <v>0</v>
      </c>
      <c r="M64" s="25">
        <v>0</v>
      </c>
      <c r="N64" s="26">
        <v>0</v>
      </c>
      <c r="O64" s="25">
        <v>0</v>
      </c>
      <c r="P64" s="26">
        <v>0</v>
      </c>
      <c r="Q64" s="25">
        <v>0</v>
      </c>
      <c r="R64" s="26">
        <v>0</v>
      </c>
      <c r="S64" s="25">
        <v>0</v>
      </c>
      <c r="T64" s="26">
        <v>0</v>
      </c>
      <c r="U64" s="25">
        <v>0</v>
      </c>
      <c r="V64" s="26">
        <v>0</v>
      </c>
    </row>
    <row r="65" spans="1:22" x14ac:dyDescent="0.25">
      <c r="A65" s="19">
        <f t="shared" si="4"/>
        <v>1</v>
      </c>
      <c r="B65" s="29">
        <v>3338</v>
      </c>
      <c r="C65" s="29" t="s">
        <v>75</v>
      </c>
      <c r="D65" s="29" t="s">
        <v>76</v>
      </c>
      <c r="E65" s="29" t="s">
        <v>77</v>
      </c>
      <c r="F65" s="19" t="str">
        <f ca="1">_xlfn.XLOOKUP(__xlnm._FilterDatabase_1512[[#This Row],[SAPSA Number]],'DS Point summary'!A:A,'DS Point summary'!E:E)</f>
        <v>S</v>
      </c>
      <c r="G65" s="21">
        <f ca="1">_xlfn.XLOOKUP(__xlnm._FilterDatabase_1512[[#This Row],[SAPSA Number]],'DS Point summary'!A:A,'DS Point summary'!F:F)</f>
        <v>51</v>
      </c>
      <c r="H65" s="21" t="s">
        <v>678</v>
      </c>
      <c r="I65" s="23">
        <f t="shared" si="3"/>
        <v>0</v>
      </c>
      <c r="J65" s="24">
        <f t="shared" si="2"/>
        <v>0</v>
      </c>
      <c r="K65" s="25">
        <v>0</v>
      </c>
      <c r="L65" s="26">
        <v>0</v>
      </c>
      <c r="M65" s="25">
        <v>0</v>
      </c>
      <c r="N65" s="26">
        <v>0</v>
      </c>
      <c r="O65" s="25">
        <v>0</v>
      </c>
      <c r="P65" s="26">
        <v>0</v>
      </c>
      <c r="Q65" s="25">
        <v>0</v>
      </c>
      <c r="R65" s="26">
        <v>0</v>
      </c>
      <c r="S65" s="25">
        <v>0</v>
      </c>
      <c r="T65" s="26">
        <v>0</v>
      </c>
      <c r="U65" s="25">
        <v>0</v>
      </c>
      <c r="V65" s="26">
        <v>0</v>
      </c>
    </row>
    <row r="66" spans="1:22" x14ac:dyDescent="0.25">
      <c r="A66" s="19">
        <f t="shared" si="4"/>
        <v>1</v>
      </c>
      <c r="B66" s="29">
        <v>3339</v>
      </c>
      <c r="C66" s="29" t="s">
        <v>306</v>
      </c>
      <c r="D66" s="29" t="s">
        <v>307</v>
      </c>
      <c r="E66" s="29" t="s">
        <v>308</v>
      </c>
      <c r="F66" s="19" t="str">
        <f ca="1">_xlfn.XLOOKUP(__xlnm._FilterDatabase_1512[[#This Row],[SAPSA Number]],'DS Point summary'!A:A,'DS Point summary'!E:E)</f>
        <v xml:space="preserve"> </v>
      </c>
      <c r="G66" s="21">
        <f ca="1">_xlfn.XLOOKUP(__xlnm._FilterDatabase_1512[[#This Row],[SAPSA Number]],'DS Point summary'!A:A,'DS Point summary'!F:F)</f>
        <v>49</v>
      </c>
      <c r="H66" s="21" t="s">
        <v>678</v>
      </c>
      <c r="I66" s="23">
        <f t="shared" ref="I66:I97" si="5">(IF(K66&gt;0,1,0)+(IF(L66&gt;0,1,0))+(IF(M66&gt;0,1,0))+(IF(N66&gt;0,1,0))+(IF(O66&gt;0,1,0))+(IF(P66&gt;0,1,0))+(IF(Q66&gt;0,1,0))+(IF(R66&gt;0,1,0))+(IF(S66&gt;0,1,0))+(IF(T66&gt;0,1,0))+(IF(U66&gt;0,1,0))+(IF(V66&gt;0,1,0)))</f>
        <v>0</v>
      </c>
      <c r="J66" s="24">
        <f t="shared" ref="J66:J124" si="6">(LARGE(K66:U66,1)+LARGE(K66:U66,2)+LARGE(K66:U66,3)+LARGE(K66:U66,4)+LARGE(K66:U66,5))/5</f>
        <v>0</v>
      </c>
      <c r="K66" s="25">
        <v>0</v>
      </c>
      <c r="L66" s="26">
        <v>0</v>
      </c>
      <c r="M66" s="25">
        <v>0</v>
      </c>
      <c r="N66" s="26">
        <v>0</v>
      </c>
      <c r="O66" s="25">
        <v>0</v>
      </c>
      <c r="P66" s="26">
        <v>0</v>
      </c>
      <c r="Q66" s="25">
        <v>0</v>
      </c>
      <c r="R66" s="26">
        <v>0</v>
      </c>
      <c r="S66" s="25">
        <v>0</v>
      </c>
      <c r="T66" s="26">
        <v>0</v>
      </c>
      <c r="U66" s="25">
        <v>0</v>
      </c>
      <c r="V66" s="26">
        <v>0</v>
      </c>
    </row>
    <row r="67" spans="1:22" x14ac:dyDescent="0.25">
      <c r="A67" s="19">
        <f t="shared" si="4"/>
        <v>1</v>
      </c>
      <c r="B67" s="51">
        <v>3349</v>
      </c>
      <c r="C67" s="43" t="str">
        <f>_xlfn.XLOOKUP(__xlnm._FilterDatabase_1512[[#This Row],[SAPSA Number]],'DS Point summary'!A:A,'DS Point summary'!B:B)</f>
        <v>Stefanus Christiaan</v>
      </c>
      <c r="D67" s="43" t="str">
        <f>_xlfn.XLOOKUP(__xlnm._FilterDatabase_1512[[#This Row],[SAPSA Number]],'DS Point summary'!A:A,'DS Point summary'!C:C)</f>
        <v>Bosch</v>
      </c>
      <c r="E67" s="21" t="str">
        <f>_xlfn.XLOOKUP(__xlnm._FilterDatabase_1512[[#This Row],[SAPSA Number]],'DS Point summary'!A:A,'DS Point summary'!D:D)</f>
        <v>SC</v>
      </c>
      <c r="F67" s="19" t="str">
        <f ca="1">_xlfn.XLOOKUP(__xlnm._FilterDatabase_1512[[#This Row],[SAPSA Number]],'DS Point summary'!A:A,'DS Point summary'!E:E)</f>
        <v xml:space="preserve"> </v>
      </c>
      <c r="G67" s="21">
        <f ca="1">_xlfn.XLOOKUP(__xlnm._FilterDatabase_1512[[#This Row],[SAPSA Number]],'DS Point summary'!A:A,'DS Point summary'!F:F)</f>
        <v>50</v>
      </c>
      <c r="H67" s="21" t="s">
        <v>678</v>
      </c>
      <c r="I67" s="23">
        <f t="shared" si="5"/>
        <v>0</v>
      </c>
      <c r="J67" s="24">
        <f t="shared" si="6"/>
        <v>0</v>
      </c>
      <c r="K67" s="25">
        <v>0</v>
      </c>
      <c r="L67" s="26">
        <v>0</v>
      </c>
      <c r="M67" s="25">
        <v>0</v>
      </c>
      <c r="N67" s="26">
        <v>0</v>
      </c>
      <c r="O67" s="25">
        <v>0</v>
      </c>
      <c r="P67" s="26">
        <v>0</v>
      </c>
      <c r="Q67" s="25">
        <v>0</v>
      </c>
      <c r="R67" s="26">
        <v>0</v>
      </c>
      <c r="S67" s="25">
        <v>0</v>
      </c>
      <c r="T67" s="26">
        <v>0</v>
      </c>
      <c r="U67" s="25">
        <v>0</v>
      </c>
      <c r="V67" s="26">
        <v>0</v>
      </c>
    </row>
    <row r="68" spans="1:22" x14ac:dyDescent="0.25">
      <c r="A68" s="19">
        <f t="shared" si="4"/>
        <v>1</v>
      </c>
      <c r="B68" s="28">
        <v>3350</v>
      </c>
      <c r="C68" s="43" t="s">
        <v>114</v>
      </c>
      <c r="D68" s="43" t="s">
        <v>76</v>
      </c>
      <c r="E68" s="51" t="s">
        <v>115</v>
      </c>
      <c r="F68" s="19" t="str">
        <f ca="1">_xlfn.XLOOKUP(__xlnm._FilterDatabase_1512[[#This Row],[SAPSA Number]],'DS Point summary'!A:A,'DS Point summary'!E:E)</f>
        <v xml:space="preserve"> </v>
      </c>
      <c r="G68" s="21">
        <f ca="1">_xlfn.XLOOKUP(__xlnm._FilterDatabase_1512[[#This Row],[SAPSA Number]],'DS Point summary'!A:A,'DS Point summary'!F:F)</f>
        <v>48</v>
      </c>
      <c r="H68" s="21" t="s">
        <v>678</v>
      </c>
      <c r="I68" s="23">
        <f t="shared" si="5"/>
        <v>0</v>
      </c>
      <c r="J68" s="24">
        <f t="shared" si="6"/>
        <v>0</v>
      </c>
      <c r="K68" s="25">
        <v>0</v>
      </c>
      <c r="L68" s="26">
        <v>0</v>
      </c>
      <c r="M68" s="25">
        <v>0</v>
      </c>
      <c r="N68" s="26">
        <v>0</v>
      </c>
      <c r="O68" s="25">
        <v>0</v>
      </c>
      <c r="P68" s="26">
        <v>0</v>
      </c>
      <c r="Q68" s="25">
        <v>0</v>
      </c>
      <c r="R68" s="26">
        <v>0</v>
      </c>
      <c r="S68" s="25">
        <v>0</v>
      </c>
      <c r="T68" s="26">
        <v>0</v>
      </c>
      <c r="U68" s="25">
        <v>0</v>
      </c>
      <c r="V68" s="26">
        <v>0</v>
      </c>
    </row>
    <row r="69" spans="1:22" x14ac:dyDescent="0.25">
      <c r="A69" s="19">
        <f t="shared" si="4"/>
        <v>1</v>
      </c>
      <c r="B69" s="28">
        <v>3369</v>
      </c>
      <c r="C69" s="43" t="s">
        <v>52</v>
      </c>
      <c r="D69" s="43" t="s">
        <v>53</v>
      </c>
      <c r="E69" s="51" t="s">
        <v>54</v>
      </c>
      <c r="F69" s="19" t="str">
        <f ca="1">_xlfn.XLOOKUP(__xlnm._FilterDatabase_1512[[#This Row],[SAPSA Number]],'DS Point summary'!A:A,'DS Point summary'!E:E)</f>
        <v>S</v>
      </c>
      <c r="G69" s="21">
        <f ca="1">_xlfn.XLOOKUP(__xlnm._FilterDatabase_1512[[#This Row],[SAPSA Number]],'DS Point summary'!A:A,'DS Point summary'!F:F)</f>
        <v>51</v>
      </c>
      <c r="H69" s="21" t="s">
        <v>678</v>
      </c>
      <c r="I69" s="23">
        <f t="shared" si="5"/>
        <v>0</v>
      </c>
      <c r="J69" s="24">
        <f t="shared" si="6"/>
        <v>0</v>
      </c>
      <c r="K69" s="25">
        <v>0</v>
      </c>
      <c r="L69" s="26">
        <v>0</v>
      </c>
      <c r="M69" s="25">
        <v>0</v>
      </c>
      <c r="N69" s="26">
        <v>0</v>
      </c>
      <c r="O69" s="25">
        <v>0</v>
      </c>
      <c r="P69" s="26">
        <v>0</v>
      </c>
      <c r="Q69" s="25">
        <v>0</v>
      </c>
      <c r="R69" s="26">
        <v>0</v>
      </c>
      <c r="S69" s="25">
        <v>0</v>
      </c>
      <c r="T69" s="26">
        <v>0</v>
      </c>
      <c r="U69" s="25">
        <v>0</v>
      </c>
      <c r="V69" s="26">
        <v>0</v>
      </c>
    </row>
    <row r="70" spans="1:22" x14ac:dyDescent="0.25">
      <c r="A70" s="19">
        <f t="shared" si="4"/>
        <v>1</v>
      </c>
      <c r="B70" s="28">
        <v>3395</v>
      </c>
      <c r="C70" s="43" t="s">
        <v>46</v>
      </c>
      <c r="D70" s="43" t="s">
        <v>47</v>
      </c>
      <c r="E70" s="51" t="s">
        <v>27</v>
      </c>
      <c r="F70" s="19" t="str">
        <f>_xlfn.XLOOKUP(__xlnm._FilterDatabase_1512[[#This Row],[SAPSA Number]],'DS Point summary'!A:A,'DS Point summary'!E:E)</f>
        <v>Lady</v>
      </c>
      <c r="G70" s="21">
        <f ca="1">_xlfn.XLOOKUP(__xlnm._FilterDatabase_1512[[#This Row],[SAPSA Number]],'DS Point summary'!A:A,'DS Point summary'!F:F)</f>
        <v>54</v>
      </c>
      <c r="H70" s="21" t="s">
        <v>678</v>
      </c>
      <c r="I70" s="23">
        <f t="shared" si="5"/>
        <v>0</v>
      </c>
      <c r="J70" s="24">
        <f t="shared" si="6"/>
        <v>0</v>
      </c>
      <c r="K70" s="25">
        <v>0</v>
      </c>
      <c r="L70" s="26">
        <v>0</v>
      </c>
      <c r="M70" s="25">
        <v>0</v>
      </c>
      <c r="N70" s="26">
        <v>0</v>
      </c>
      <c r="O70" s="25">
        <v>0</v>
      </c>
      <c r="P70" s="26">
        <v>0</v>
      </c>
      <c r="Q70" s="25">
        <v>0</v>
      </c>
      <c r="R70" s="26">
        <v>0</v>
      </c>
      <c r="S70" s="25">
        <v>0</v>
      </c>
      <c r="T70" s="26">
        <v>0</v>
      </c>
      <c r="U70" s="25">
        <v>0</v>
      </c>
      <c r="V70" s="26">
        <v>0</v>
      </c>
    </row>
    <row r="71" spans="1:22" x14ac:dyDescent="0.25">
      <c r="A71" s="19">
        <f t="shared" si="4"/>
        <v>1</v>
      </c>
      <c r="B71" s="28">
        <v>3396</v>
      </c>
      <c r="C71" s="43" t="s">
        <v>334</v>
      </c>
      <c r="D71" s="43" t="s">
        <v>47</v>
      </c>
      <c r="E71" s="51" t="s">
        <v>335</v>
      </c>
      <c r="F71" s="19" t="str">
        <f ca="1">_xlfn.XLOOKUP(__xlnm._FilterDatabase_1512[[#This Row],[SAPSA Number]],'DS Point summary'!A:A,'DS Point summary'!E:E)</f>
        <v>SS</v>
      </c>
      <c r="G71" s="21">
        <f ca="1">_xlfn.XLOOKUP(__xlnm._FilterDatabase_1512[[#This Row],[SAPSA Number]],'DS Point summary'!A:A,'DS Point summary'!F:F)</f>
        <v>68</v>
      </c>
      <c r="H71" s="21" t="s">
        <v>678</v>
      </c>
      <c r="I71" s="23">
        <f t="shared" si="5"/>
        <v>0</v>
      </c>
      <c r="J71" s="24">
        <f t="shared" si="6"/>
        <v>0</v>
      </c>
      <c r="K71" s="25">
        <v>0</v>
      </c>
      <c r="L71" s="26">
        <v>0</v>
      </c>
      <c r="M71" s="25">
        <v>0</v>
      </c>
      <c r="N71" s="26">
        <v>0</v>
      </c>
      <c r="O71" s="25">
        <v>0</v>
      </c>
      <c r="P71" s="26">
        <v>0</v>
      </c>
      <c r="Q71" s="25">
        <v>0</v>
      </c>
      <c r="R71" s="26">
        <v>0</v>
      </c>
      <c r="S71" s="25">
        <v>0</v>
      </c>
      <c r="T71" s="26">
        <v>0</v>
      </c>
      <c r="U71" s="25">
        <v>0</v>
      </c>
      <c r="V71" s="26">
        <v>0</v>
      </c>
    </row>
    <row r="72" spans="1:22" x14ac:dyDescent="0.25">
      <c r="A72" s="19">
        <f t="shared" si="4"/>
        <v>1</v>
      </c>
      <c r="B72" s="28">
        <v>3416</v>
      </c>
      <c r="C72" s="43" t="s">
        <v>201</v>
      </c>
      <c r="D72" s="43" t="s">
        <v>202</v>
      </c>
      <c r="E72" s="51" t="s">
        <v>203</v>
      </c>
      <c r="F72" s="19" t="str">
        <f ca="1">_xlfn.XLOOKUP(__xlnm._FilterDatabase_1512[[#This Row],[SAPSA Number]],'DS Point summary'!A:A,'DS Point summary'!E:E)</f>
        <v xml:space="preserve"> </v>
      </c>
      <c r="G72" s="21">
        <f ca="1">_xlfn.XLOOKUP(__xlnm._FilterDatabase_1512[[#This Row],[SAPSA Number]],'DS Point summary'!A:A,'DS Point summary'!F:F)</f>
        <v>39</v>
      </c>
      <c r="H72" s="21" t="s">
        <v>678</v>
      </c>
      <c r="I72" s="23">
        <f t="shared" si="5"/>
        <v>0</v>
      </c>
      <c r="J72" s="24">
        <f t="shared" si="6"/>
        <v>0</v>
      </c>
      <c r="K72" s="25">
        <v>0</v>
      </c>
      <c r="L72" s="26">
        <v>0</v>
      </c>
      <c r="M72" s="25">
        <v>0</v>
      </c>
      <c r="N72" s="26">
        <v>0</v>
      </c>
      <c r="O72" s="25">
        <v>0</v>
      </c>
      <c r="P72" s="26">
        <v>0</v>
      </c>
      <c r="Q72" s="25">
        <v>0</v>
      </c>
      <c r="R72" s="26">
        <v>0</v>
      </c>
      <c r="S72" s="25">
        <v>0</v>
      </c>
      <c r="T72" s="26">
        <v>0</v>
      </c>
      <c r="U72" s="25">
        <v>0</v>
      </c>
      <c r="V72" s="26">
        <v>0</v>
      </c>
    </row>
    <row r="73" spans="1:22" x14ac:dyDescent="0.25">
      <c r="A73" s="19">
        <f t="shared" si="4"/>
        <v>1</v>
      </c>
      <c r="B73" s="28">
        <v>3576</v>
      </c>
      <c r="C73" s="43" t="s">
        <v>88</v>
      </c>
      <c r="D73" s="43" t="s">
        <v>76</v>
      </c>
      <c r="E73" s="51" t="s">
        <v>89</v>
      </c>
      <c r="F73" s="19" t="str">
        <f ca="1">_xlfn.XLOOKUP(__xlnm._FilterDatabase_1512[[#This Row],[SAPSA Number]],'DS Point summary'!A:A,'DS Point summary'!E:E)</f>
        <v xml:space="preserve"> </v>
      </c>
      <c r="G73" s="21">
        <f ca="1">_xlfn.XLOOKUP(__xlnm._FilterDatabase_1512[[#This Row],[SAPSA Number]],'DS Point summary'!A:A,'DS Point summary'!F:F)</f>
        <v>44</v>
      </c>
      <c r="H73" s="21" t="s">
        <v>678</v>
      </c>
      <c r="I73" s="23">
        <f t="shared" si="5"/>
        <v>0</v>
      </c>
      <c r="J73" s="24">
        <f t="shared" si="6"/>
        <v>0</v>
      </c>
      <c r="K73" s="25">
        <v>0</v>
      </c>
      <c r="L73" s="26">
        <v>0</v>
      </c>
      <c r="M73" s="25">
        <v>0</v>
      </c>
      <c r="N73" s="26">
        <v>0</v>
      </c>
      <c r="O73" s="25">
        <v>0</v>
      </c>
      <c r="P73" s="26">
        <v>0</v>
      </c>
      <c r="Q73" s="25">
        <v>0</v>
      </c>
      <c r="R73" s="26">
        <v>0</v>
      </c>
      <c r="S73" s="25">
        <v>0</v>
      </c>
      <c r="T73" s="26">
        <v>0</v>
      </c>
      <c r="U73" s="25">
        <v>0</v>
      </c>
      <c r="V73" s="26">
        <v>0</v>
      </c>
    </row>
    <row r="74" spans="1:22" x14ac:dyDescent="0.25">
      <c r="A74" s="19">
        <f t="shared" si="4"/>
        <v>1</v>
      </c>
      <c r="B74" s="28">
        <v>3577</v>
      </c>
      <c r="C74" s="43" t="s">
        <v>698</v>
      </c>
      <c r="D74" s="43" t="s">
        <v>699</v>
      </c>
      <c r="E74" s="51" t="s">
        <v>837</v>
      </c>
      <c r="F74" s="19" t="str">
        <f ca="1">_xlfn.XLOOKUP(__xlnm._FilterDatabase_1512[[#This Row],[SAPSA Number]],'DS Point summary'!A:A,'DS Point summary'!E:E)</f>
        <v xml:space="preserve"> </v>
      </c>
      <c r="G74" s="21">
        <f ca="1">_xlfn.XLOOKUP(__xlnm._FilterDatabase_1512[[#This Row],[SAPSA Number]],'DS Point summary'!A:A,'DS Point summary'!F:F)</f>
        <v>41</v>
      </c>
      <c r="H74" s="21" t="s">
        <v>678</v>
      </c>
      <c r="I74" s="23">
        <f t="shared" si="5"/>
        <v>0</v>
      </c>
      <c r="J74" s="24">
        <f t="shared" si="6"/>
        <v>0</v>
      </c>
      <c r="K74" s="25">
        <v>0</v>
      </c>
      <c r="L74" s="26">
        <v>0</v>
      </c>
      <c r="M74" s="25">
        <v>0</v>
      </c>
      <c r="N74" s="26">
        <v>0</v>
      </c>
      <c r="O74" s="25">
        <v>0</v>
      </c>
      <c r="P74" s="26">
        <v>0</v>
      </c>
      <c r="Q74" s="25">
        <v>0</v>
      </c>
      <c r="R74" s="26">
        <v>0</v>
      </c>
      <c r="S74" s="25">
        <v>0</v>
      </c>
      <c r="T74" s="26">
        <v>0</v>
      </c>
      <c r="U74" s="25">
        <v>0</v>
      </c>
      <c r="V74" s="26">
        <v>0</v>
      </c>
    </row>
    <row r="75" spans="1:22" x14ac:dyDescent="0.25">
      <c r="A75" s="19">
        <f t="shared" si="4"/>
        <v>1</v>
      </c>
      <c r="B75" s="27">
        <v>3587</v>
      </c>
      <c r="C75" s="43" t="s">
        <v>135</v>
      </c>
      <c r="D75" s="43" t="s">
        <v>136</v>
      </c>
      <c r="E75" s="100" t="s">
        <v>137</v>
      </c>
      <c r="F75" s="19" t="str">
        <f ca="1">_xlfn.XLOOKUP(__xlnm._FilterDatabase_1512[[#This Row],[SAPSA Number]],'DS Point summary'!A:A,'DS Point summary'!E:E)</f>
        <v xml:space="preserve"> </v>
      </c>
      <c r="G75" s="21">
        <f ca="1">_xlfn.XLOOKUP(__xlnm._FilterDatabase_1512[[#This Row],[SAPSA Number]],'DS Point summary'!A:A,'DS Point summary'!F:F)</f>
        <v>37</v>
      </c>
      <c r="H75" s="21" t="s">
        <v>678</v>
      </c>
      <c r="I75" s="23">
        <f t="shared" si="5"/>
        <v>0</v>
      </c>
      <c r="J75" s="24">
        <f t="shared" si="6"/>
        <v>0</v>
      </c>
      <c r="K75" s="25">
        <v>0</v>
      </c>
      <c r="L75" s="26">
        <v>0</v>
      </c>
      <c r="M75" s="25">
        <v>0</v>
      </c>
      <c r="N75" s="26">
        <v>0</v>
      </c>
      <c r="O75" s="25">
        <v>0</v>
      </c>
      <c r="P75" s="26">
        <v>0</v>
      </c>
      <c r="Q75" s="25">
        <v>0</v>
      </c>
      <c r="R75" s="26">
        <v>0</v>
      </c>
      <c r="S75" s="25">
        <v>0</v>
      </c>
      <c r="T75" s="26">
        <v>0</v>
      </c>
      <c r="U75" s="25">
        <v>0</v>
      </c>
      <c r="V75" s="26">
        <v>0</v>
      </c>
    </row>
    <row r="76" spans="1:22" x14ac:dyDescent="0.25">
      <c r="A76" s="19">
        <f t="shared" si="4"/>
        <v>1</v>
      </c>
      <c r="B76" s="27">
        <v>3703</v>
      </c>
      <c r="C76" s="43" t="s">
        <v>279</v>
      </c>
      <c r="D76" s="43" t="s">
        <v>280</v>
      </c>
      <c r="E76" s="49" t="s">
        <v>277</v>
      </c>
      <c r="F76" s="19" t="str">
        <f ca="1">_xlfn.XLOOKUP(__xlnm._FilterDatabase_1512[[#This Row],[SAPSA Number]],'DS Point summary'!A:A,'DS Point summary'!E:E)</f>
        <v>S</v>
      </c>
      <c r="G76" s="21">
        <f ca="1">_xlfn.XLOOKUP(__xlnm._FilterDatabase_1512[[#This Row],[SAPSA Number]],'DS Point summary'!A:A,'DS Point summary'!F:F)</f>
        <v>53</v>
      </c>
      <c r="H76" s="21" t="s">
        <v>678</v>
      </c>
      <c r="I76" s="23">
        <f t="shared" si="5"/>
        <v>0</v>
      </c>
      <c r="J76" s="24">
        <f t="shared" si="6"/>
        <v>0</v>
      </c>
      <c r="K76" s="25">
        <v>0</v>
      </c>
      <c r="L76" s="26">
        <v>0</v>
      </c>
      <c r="M76" s="25">
        <v>0</v>
      </c>
      <c r="N76" s="26">
        <v>0</v>
      </c>
      <c r="O76" s="25">
        <v>0</v>
      </c>
      <c r="P76" s="26">
        <v>0</v>
      </c>
      <c r="Q76" s="25">
        <v>0</v>
      </c>
      <c r="R76" s="26">
        <v>0</v>
      </c>
      <c r="S76" s="25">
        <v>0</v>
      </c>
      <c r="T76" s="26">
        <v>0</v>
      </c>
      <c r="U76" s="25">
        <v>0</v>
      </c>
      <c r="V76" s="26">
        <v>0</v>
      </c>
    </row>
    <row r="77" spans="1:22" x14ac:dyDescent="0.25">
      <c r="A77" s="19">
        <f t="shared" si="4"/>
        <v>1</v>
      </c>
      <c r="B77" s="33">
        <v>3782</v>
      </c>
      <c r="C77" s="45" t="s">
        <v>247</v>
      </c>
      <c r="D77" s="45" t="s">
        <v>248</v>
      </c>
      <c r="E77" s="52" t="s">
        <v>249</v>
      </c>
      <c r="F77" s="19" t="str">
        <f ca="1">_xlfn.XLOOKUP(__xlnm._FilterDatabase_1512[[#This Row],[SAPSA Number]],'DS Point summary'!A:A,'DS Point summary'!E:E)</f>
        <v>S</v>
      </c>
      <c r="G77" s="21">
        <f ca="1">_xlfn.XLOOKUP(__xlnm._FilterDatabase_1512[[#This Row],[SAPSA Number]],'DS Point summary'!A:A,'DS Point summary'!F:F)</f>
        <v>52</v>
      </c>
      <c r="H77" s="21" t="s">
        <v>678</v>
      </c>
      <c r="I77" s="23">
        <f t="shared" si="5"/>
        <v>0</v>
      </c>
      <c r="J77" s="24">
        <f t="shared" si="6"/>
        <v>0</v>
      </c>
      <c r="K77" s="25">
        <v>0</v>
      </c>
      <c r="L77" s="26">
        <v>0</v>
      </c>
      <c r="M77" s="25">
        <v>0</v>
      </c>
      <c r="N77" s="26">
        <v>0</v>
      </c>
      <c r="O77" s="25">
        <v>0</v>
      </c>
      <c r="P77" s="26">
        <v>0</v>
      </c>
      <c r="Q77" s="25">
        <v>0</v>
      </c>
      <c r="R77" s="26">
        <v>0</v>
      </c>
      <c r="S77" s="25">
        <v>0</v>
      </c>
      <c r="T77" s="26">
        <v>0</v>
      </c>
      <c r="U77" s="25">
        <v>0</v>
      </c>
      <c r="V77" s="26">
        <v>0</v>
      </c>
    </row>
    <row r="78" spans="1:22" x14ac:dyDescent="0.25">
      <c r="A78" s="19">
        <f t="shared" si="4"/>
        <v>1</v>
      </c>
      <c r="B78" s="28">
        <v>3810</v>
      </c>
      <c r="C78" s="43" t="s">
        <v>526</v>
      </c>
      <c r="D78" s="43" t="s">
        <v>527</v>
      </c>
      <c r="E78" s="51" t="s">
        <v>528</v>
      </c>
      <c r="F78" s="19" t="str">
        <f ca="1">_xlfn.XLOOKUP(__xlnm._FilterDatabase_1512[[#This Row],[SAPSA Number]],'DS Point summary'!A:A,'DS Point summary'!E:E)</f>
        <v>S</v>
      </c>
      <c r="G78" s="21">
        <f ca="1">_xlfn.XLOOKUP(__xlnm._FilterDatabase_1512[[#This Row],[SAPSA Number]],'DS Point summary'!A:A,'DS Point summary'!F:F)</f>
        <v>54</v>
      </c>
      <c r="H78" s="21" t="s">
        <v>678</v>
      </c>
      <c r="I78" s="23">
        <f t="shared" si="5"/>
        <v>0</v>
      </c>
      <c r="J78" s="24">
        <f t="shared" si="6"/>
        <v>0</v>
      </c>
      <c r="K78" s="25">
        <v>0</v>
      </c>
      <c r="L78" s="26">
        <v>0</v>
      </c>
      <c r="M78" s="25">
        <v>0</v>
      </c>
      <c r="N78" s="26">
        <v>0</v>
      </c>
      <c r="O78" s="25">
        <v>0</v>
      </c>
      <c r="P78" s="26">
        <v>0</v>
      </c>
      <c r="Q78" s="25">
        <v>0</v>
      </c>
      <c r="R78" s="26">
        <v>0</v>
      </c>
      <c r="S78" s="25">
        <v>0</v>
      </c>
      <c r="T78" s="26">
        <v>0</v>
      </c>
      <c r="U78" s="25">
        <v>0</v>
      </c>
      <c r="V78" s="26">
        <v>0</v>
      </c>
    </row>
    <row r="79" spans="1:22" x14ac:dyDescent="0.25">
      <c r="A79" s="34">
        <f t="shared" si="4"/>
        <v>1</v>
      </c>
      <c r="B79" s="35">
        <v>3822</v>
      </c>
      <c r="C79" s="47" t="s">
        <v>594</v>
      </c>
      <c r="D79" s="47" t="s">
        <v>595</v>
      </c>
      <c r="E79" s="53" t="s">
        <v>596</v>
      </c>
      <c r="F79" s="19" t="str">
        <f ca="1">_xlfn.XLOOKUP(__xlnm._FilterDatabase_1512[[#This Row],[SAPSA Number]],'DS Point summary'!A:A,'DS Point summary'!E:E)</f>
        <v xml:space="preserve"> </v>
      </c>
      <c r="G79" s="21">
        <f ca="1">_xlfn.XLOOKUP(__xlnm._FilterDatabase_1512[[#This Row],[SAPSA Number]],'DS Point summary'!A:A,'DS Point summary'!F:F)</f>
        <v>49</v>
      </c>
      <c r="H79" s="21" t="s">
        <v>678</v>
      </c>
      <c r="I79" s="37">
        <f t="shared" si="5"/>
        <v>0</v>
      </c>
      <c r="J79" s="24">
        <f t="shared" si="6"/>
        <v>0</v>
      </c>
      <c r="K79" s="25">
        <v>0</v>
      </c>
      <c r="L79" s="26">
        <v>0</v>
      </c>
      <c r="M79" s="25">
        <v>0</v>
      </c>
      <c r="N79" s="26">
        <v>0</v>
      </c>
      <c r="O79" s="25">
        <v>0</v>
      </c>
      <c r="P79" s="26">
        <v>0</v>
      </c>
      <c r="Q79" s="25">
        <v>0</v>
      </c>
      <c r="R79" s="26">
        <v>0</v>
      </c>
      <c r="S79" s="25">
        <v>0</v>
      </c>
      <c r="T79" s="26">
        <v>0</v>
      </c>
      <c r="U79" s="25">
        <v>0</v>
      </c>
      <c r="V79" s="26">
        <v>0</v>
      </c>
    </row>
    <row r="80" spans="1:22" x14ac:dyDescent="0.25">
      <c r="A80" s="34">
        <f t="shared" si="4"/>
        <v>1</v>
      </c>
      <c r="B80" s="35">
        <v>3832</v>
      </c>
      <c r="C80" s="47" t="s">
        <v>169</v>
      </c>
      <c r="D80" s="47" t="s">
        <v>170</v>
      </c>
      <c r="E80" s="53" t="s">
        <v>171</v>
      </c>
      <c r="F80" s="19" t="str">
        <f>_xlfn.XLOOKUP(__xlnm._FilterDatabase_1512[[#This Row],[SAPSA Number]],'DS Point summary'!A:A,'DS Point summary'!E:E)</f>
        <v>S</v>
      </c>
      <c r="G80" s="21">
        <f ca="1">_xlfn.XLOOKUP(__xlnm._FilterDatabase_1512[[#This Row],[SAPSA Number]],'DS Point summary'!A:A,'DS Point summary'!F:F)</f>
        <v>50</v>
      </c>
      <c r="H80" s="21" t="s">
        <v>678</v>
      </c>
      <c r="I80" s="37">
        <f t="shared" si="5"/>
        <v>0</v>
      </c>
      <c r="J80" s="24">
        <f t="shared" si="6"/>
        <v>0</v>
      </c>
      <c r="K80" s="25">
        <v>0</v>
      </c>
      <c r="L80" s="26">
        <v>0</v>
      </c>
      <c r="M80" s="25">
        <v>0</v>
      </c>
      <c r="N80" s="26">
        <v>0</v>
      </c>
      <c r="O80" s="25">
        <v>0</v>
      </c>
      <c r="P80" s="26">
        <v>0</v>
      </c>
      <c r="Q80" s="25">
        <v>0</v>
      </c>
      <c r="R80" s="26">
        <v>0</v>
      </c>
      <c r="S80" s="25">
        <v>0</v>
      </c>
      <c r="T80" s="26">
        <v>0</v>
      </c>
      <c r="U80" s="25">
        <v>0</v>
      </c>
      <c r="V80" s="26">
        <v>0</v>
      </c>
    </row>
    <row r="81" spans="1:22" x14ac:dyDescent="0.25">
      <c r="A81" s="34">
        <f t="shared" si="4"/>
        <v>1</v>
      </c>
      <c r="B81" s="35">
        <v>3836</v>
      </c>
      <c r="C81" s="47" t="s">
        <v>158</v>
      </c>
      <c r="D81" s="47" t="s">
        <v>164</v>
      </c>
      <c r="E81" s="53" t="s">
        <v>144</v>
      </c>
      <c r="F81" s="19" t="str">
        <f ca="1">_xlfn.XLOOKUP(__xlnm._FilterDatabase_1512[[#This Row],[SAPSA Number]],'DS Point summary'!A:A,'DS Point summary'!E:E)</f>
        <v>SS</v>
      </c>
      <c r="G81" s="21">
        <f ca="1">_xlfn.XLOOKUP(__xlnm._FilterDatabase_1512[[#This Row],[SAPSA Number]],'DS Point summary'!A:A,'DS Point summary'!F:F)</f>
        <v>65</v>
      </c>
      <c r="H81" s="21" t="s">
        <v>678</v>
      </c>
      <c r="I81" s="37">
        <f t="shared" si="5"/>
        <v>0</v>
      </c>
      <c r="J81" s="24">
        <f t="shared" si="6"/>
        <v>0</v>
      </c>
      <c r="K81" s="25">
        <v>0</v>
      </c>
      <c r="L81" s="26">
        <v>0</v>
      </c>
      <c r="M81" s="25">
        <v>0</v>
      </c>
      <c r="N81" s="26">
        <v>0</v>
      </c>
      <c r="O81" s="25">
        <v>0</v>
      </c>
      <c r="P81" s="26">
        <v>0</v>
      </c>
      <c r="Q81" s="25">
        <v>0</v>
      </c>
      <c r="R81" s="26">
        <v>0</v>
      </c>
      <c r="S81" s="25">
        <v>0</v>
      </c>
      <c r="T81" s="26">
        <v>0</v>
      </c>
      <c r="U81" s="25">
        <v>0</v>
      </c>
      <c r="V81" s="26">
        <v>0</v>
      </c>
    </row>
    <row r="82" spans="1:22" x14ac:dyDescent="0.25">
      <c r="A82" s="34">
        <f t="shared" si="4"/>
        <v>1</v>
      </c>
      <c r="B82" s="53">
        <v>3837</v>
      </c>
      <c r="C82" s="47" t="str">
        <f>_xlfn.XLOOKUP(__xlnm._FilterDatabase_1512[[#This Row],[SAPSA Number]],'DS Point summary'!A:A,'DS Point summary'!B:B)</f>
        <v>Danéel Jonne</v>
      </c>
      <c r="D82" s="47" t="str">
        <f>_xlfn.XLOOKUP(__xlnm._FilterDatabase_1512[[#This Row],[SAPSA Number]],'DS Point summary'!A:A,'DS Point summary'!C:C)</f>
        <v>Van Eck</v>
      </c>
      <c r="E82" s="36" t="str">
        <f>_xlfn.XLOOKUP(__xlnm._FilterDatabase_1512[[#This Row],[SAPSA Number]],'DS Point summary'!A:A,'DS Point summary'!D:D)</f>
        <v>DJ</v>
      </c>
      <c r="F82" s="19" t="str">
        <f ca="1">_xlfn.XLOOKUP(__xlnm._FilterDatabase_1512[[#This Row],[SAPSA Number]],'DS Point summary'!A:A,'DS Point summary'!E:E)</f>
        <v xml:space="preserve"> </v>
      </c>
      <c r="G82" s="21">
        <f ca="1">_xlfn.XLOOKUP(__xlnm._FilterDatabase_1512[[#This Row],[SAPSA Number]],'DS Point summary'!A:A,'DS Point summary'!F:F)</f>
        <v>46</v>
      </c>
      <c r="H82" s="21" t="s">
        <v>678</v>
      </c>
      <c r="I82" s="37">
        <f t="shared" si="5"/>
        <v>0</v>
      </c>
      <c r="J82" s="24">
        <f t="shared" si="6"/>
        <v>0</v>
      </c>
      <c r="K82" s="25">
        <v>0</v>
      </c>
      <c r="L82" s="26">
        <v>0</v>
      </c>
      <c r="M82" s="25">
        <v>0</v>
      </c>
      <c r="N82" s="26">
        <v>0</v>
      </c>
      <c r="O82" s="25">
        <v>0</v>
      </c>
      <c r="P82" s="26">
        <v>0</v>
      </c>
      <c r="Q82" s="25">
        <v>0</v>
      </c>
      <c r="R82" s="26">
        <v>0</v>
      </c>
      <c r="S82" s="25">
        <v>0</v>
      </c>
      <c r="T82" s="26">
        <v>0</v>
      </c>
      <c r="U82" s="25">
        <v>0</v>
      </c>
      <c r="V82" s="26">
        <v>0</v>
      </c>
    </row>
    <row r="83" spans="1:22" x14ac:dyDescent="0.25">
      <c r="A83" s="34">
        <f t="shared" si="4"/>
        <v>1</v>
      </c>
      <c r="B83" s="47">
        <v>3842</v>
      </c>
      <c r="C83" s="47" t="str">
        <f>_xlfn.XLOOKUP(__xlnm._FilterDatabase_1512[[#This Row],[SAPSA Number]],'DS Point summary'!A:A,'DS Point summary'!B:B)</f>
        <v>Gideon Coenraad</v>
      </c>
      <c r="D83" s="47" t="str">
        <f>_xlfn.XLOOKUP(__xlnm._FilterDatabase_1512[[#This Row],[SAPSA Number]],'DS Point summary'!A:A,'DS Point summary'!C:C)</f>
        <v>Muller</v>
      </c>
      <c r="E83" s="36" t="str">
        <f>_xlfn.XLOOKUP(__xlnm._FilterDatabase_1512[[#This Row],[SAPSA Number]],'DS Point summary'!A:A,'DS Point summary'!D:D)</f>
        <v>GC</v>
      </c>
      <c r="F83" s="19" t="str">
        <f ca="1">_xlfn.XLOOKUP(__xlnm._FilterDatabase_1512[[#This Row],[SAPSA Number]],'DS Point summary'!A:A,'DS Point summary'!E:E)</f>
        <v xml:space="preserve"> </v>
      </c>
      <c r="G83" s="21">
        <f ca="1">_xlfn.XLOOKUP(__xlnm._FilterDatabase_1512[[#This Row],[SAPSA Number]],'DS Point summary'!A:A,'DS Point summary'!F:F)</f>
        <v>42</v>
      </c>
      <c r="H83" s="21" t="s">
        <v>678</v>
      </c>
      <c r="I83" s="37">
        <f t="shared" si="5"/>
        <v>0</v>
      </c>
      <c r="J83" s="24">
        <f t="shared" si="6"/>
        <v>0</v>
      </c>
      <c r="K83" s="25">
        <v>0</v>
      </c>
      <c r="L83" s="26">
        <v>0</v>
      </c>
      <c r="M83" s="25">
        <v>0</v>
      </c>
      <c r="N83" s="26">
        <v>0</v>
      </c>
      <c r="O83" s="25">
        <v>0</v>
      </c>
      <c r="P83" s="26">
        <v>0</v>
      </c>
      <c r="Q83" s="25">
        <v>0</v>
      </c>
      <c r="R83" s="26">
        <v>0</v>
      </c>
      <c r="S83" s="25">
        <v>0</v>
      </c>
      <c r="T83" s="26">
        <v>0</v>
      </c>
      <c r="U83" s="25">
        <v>0</v>
      </c>
      <c r="V83" s="26">
        <v>0</v>
      </c>
    </row>
    <row r="84" spans="1:22" x14ac:dyDescent="0.25">
      <c r="A84" s="34">
        <f t="shared" si="4"/>
        <v>1</v>
      </c>
      <c r="B84" s="35">
        <v>4094</v>
      </c>
      <c r="C84" s="47" t="str">
        <f>_xlfn.XLOOKUP(__xlnm._FilterDatabase_1512[[#This Row],[SAPSA Number]],'DS Point summary'!A:A,'DS Point summary'!B:B)</f>
        <v>Johan</v>
      </c>
      <c r="D84" s="47" t="str">
        <f>_xlfn.XLOOKUP(__xlnm._FilterDatabase_1512[[#This Row],[SAPSA Number]],'DS Point summary'!A:A,'DS Point summary'!C:C)</f>
        <v>Kemp</v>
      </c>
      <c r="E84" s="36" t="str">
        <f>_xlfn.XLOOKUP(__xlnm._FilterDatabase_1512[[#This Row],[SAPSA Number]],'DS Point summary'!A:A,'DS Point summary'!D:D)</f>
        <v>J</v>
      </c>
      <c r="F84" s="19" t="str">
        <f ca="1">_xlfn.XLOOKUP(__xlnm._FilterDatabase_1512[[#This Row],[SAPSA Number]],'DS Point summary'!A:A,'DS Point summary'!E:E)</f>
        <v xml:space="preserve"> </v>
      </c>
      <c r="G84" s="21">
        <f ca="1">_xlfn.XLOOKUP(__xlnm._FilterDatabase_1512[[#This Row],[SAPSA Number]],'DS Point summary'!A:A,'DS Point summary'!F:F)</f>
        <v>40</v>
      </c>
      <c r="H84" s="21" t="s">
        <v>678</v>
      </c>
      <c r="I84" s="37">
        <f t="shared" si="5"/>
        <v>0</v>
      </c>
      <c r="J84" s="24">
        <f t="shared" si="6"/>
        <v>0</v>
      </c>
      <c r="K84" s="25">
        <v>0</v>
      </c>
      <c r="L84" s="26">
        <v>0</v>
      </c>
      <c r="M84" s="25">
        <v>0</v>
      </c>
      <c r="N84" s="26">
        <v>0</v>
      </c>
      <c r="O84" s="25">
        <v>0</v>
      </c>
      <c r="P84" s="26">
        <v>0</v>
      </c>
      <c r="Q84" s="25">
        <v>0</v>
      </c>
      <c r="R84" s="26">
        <v>0</v>
      </c>
      <c r="S84" s="25">
        <v>0</v>
      </c>
      <c r="T84" s="26">
        <v>0</v>
      </c>
      <c r="U84" s="25">
        <v>0</v>
      </c>
      <c r="V84" s="26">
        <v>0</v>
      </c>
    </row>
    <row r="85" spans="1:22" x14ac:dyDescent="0.25">
      <c r="A85" s="38">
        <f t="shared" si="4"/>
        <v>1</v>
      </c>
      <c r="B85" s="35">
        <v>4272</v>
      </c>
      <c r="C85" s="47" t="s">
        <v>587</v>
      </c>
      <c r="D85" s="47" t="s">
        <v>588</v>
      </c>
      <c r="E85" s="53" t="s">
        <v>589</v>
      </c>
      <c r="F85" s="19" t="str">
        <f ca="1">_xlfn.XLOOKUP(__xlnm._FilterDatabase_1512[[#This Row],[SAPSA Number]],'DS Point summary'!A:A,'DS Point summary'!E:E)</f>
        <v xml:space="preserve"> </v>
      </c>
      <c r="G85" s="21">
        <f ca="1">_xlfn.XLOOKUP(__xlnm._FilterDatabase_1512[[#This Row],[SAPSA Number]],'DS Point summary'!A:A,'DS Point summary'!F:F)</f>
        <v>49</v>
      </c>
      <c r="H85" s="21" t="s">
        <v>678</v>
      </c>
      <c r="I85" s="37">
        <f t="shared" si="5"/>
        <v>0</v>
      </c>
      <c r="J85" s="24">
        <f t="shared" si="6"/>
        <v>0</v>
      </c>
      <c r="K85" s="25">
        <v>0</v>
      </c>
      <c r="L85" s="26">
        <v>0</v>
      </c>
      <c r="M85" s="25">
        <v>0</v>
      </c>
      <c r="N85" s="26">
        <v>0</v>
      </c>
      <c r="O85" s="25">
        <v>0</v>
      </c>
      <c r="P85" s="26">
        <v>0</v>
      </c>
      <c r="Q85" s="25">
        <v>0</v>
      </c>
      <c r="R85" s="26">
        <v>0</v>
      </c>
      <c r="S85" s="25">
        <v>0</v>
      </c>
      <c r="T85" s="26">
        <v>0</v>
      </c>
      <c r="U85" s="25">
        <v>0</v>
      </c>
      <c r="V85" s="26">
        <v>0</v>
      </c>
    </row>
    <row r="86" spans="1:22" x14ac:dyDescent="0.25">
      <c r="A86" s="38">
        <f t="shared" si="4"/>
        <v>1</v>
      </c>
      <c r="B86" s="39">
        <v>4315</v>
      </c>
      <c r="C86" s="48" t="s">
        <v>366</v>
      </c>
      <c r="D86" s="48" t="s">
        <v>294</v>
      </c>
      <c r="E86" s="54" t="s">
        <v>349</v>
      </c>
      <c r="F86" s="19" t="str">
        <f>_xlfn.XLOOKUP(__xlnm._FilterDatabase_1512[[#This Row],[SAPSA Number]],'DS Point summary'!A:A,'DS Point summary'!E:E)</f>
        <v>Lady</v>
      </c>
      <c r="G86" s="21">
        <f ca="1">_xlfn.XLOOKUP(__xlnm._FilterDatabase_1512[[#This Row],[SAPSA Number]],'DS Point summary'!A:A,'DS Point summary'!F:F)</f>
        <v>39</v>
      </c>
      <c r="H86" s="21" t="s">
        <v>678</v>
      </c>
      <c r="I86" s="37">
        <f t="shared" si="5"/>
        <v>0</v>
      </c>
      <c r="J86" s="24">
        <f t="shared" si="6"/>
        <v>0</v>
      </c>
      <c r="K86" s="25">
        <v>0</v>
      </c>
      <c r="L86" s="26">
        <v>0</v>
      </c>
      <c r="M86" s="25">
        <v>0</v>
      </c>
      <c r="N86" s="26">
        <v>0</v>
      </c>
      <c r="O86" s="25">
        <v>0</v>
      </c>
      <c r="P86" s="26">
        <v>0</v>
      </c>
      <c r="Q86" s="25">
        <v>0</v>
      </c>
      <c r="R86" s="26">
        <v>0</v>
      </c>
      <c r="S86" s="25">
        <v>0</v>
      </c>
      <c r="T86" s="26">
        <v>0</v>
      </c>
      <c r="U86" s="25">
        <v>0</v>
      </c>
      <c r="V86" s="26">
        <v>0</v>
      </c>
    </row>
    <row r="87" spans="1:22" x14ac:dyDescent="0.25">
      <c r="A87" s="38">
        <f t="shared" si="4"/>
        <v>1</v>
      </c>
      <c r="B87" s="35">
        <v>4316</v>
      </c>
      <c r="C87" s="47" t="s">
        <v>602</v>
      </c>
      <c r="D87" s="47" t="s">
        <v>262</v>
      </c>
      <c r="E87" s="53" t="s">
        <v>603</v>
      </c>
      <c r="F87" s="19" t="str">
        <f ca="1">_xlfn.XLOOKUP(__xlnm._FilterDatabase_1512[[#This Row],[SAPSA Number]],'DS Point summary'!A:A,'DS Point summary'!E:E)</f>
        <v>S</v>
      </c>
      <c r="G87" s="21">
        <f ca="1">_xlfn.XLOOKUP(__xlnm._FilterDatabase_1512[[#This Row],[SAPSA Number]],'DS Point summary'!A:A,'DS Point summary'!F:F)</f>
        <v>52</v>
      </c>
      <c r="H87" s="21" t="s">
        <v>678</v>
      </c>
      <c r="I87" s="37">
        <f t="shared" si="5"/>
        <v>0</v>
      </c>
      <c r="J87" s="24">
        <f t="shared" si="6"/>
        <v>0</v>
      </c>
      <c r="K87" s="25">
        <v>0</v>
      </c>
      <c r="L87" s="26">
        <v>0</v>
      </c>
      <c r="M87" s="25">
        <v>0</v>
      </c>
      <c r="N87" s="26">
        <v>0</v>
      </c>
      <c r="O87" s="25">
        <v>0</v>
      </c>
      <c r="P87" s="26">
        <v>0</v>
      </c>
      <c r="Q87" s="25">
        <v>0</v>
      </c>
      <c r="R87" s="26">
        <v>0</v>
      </c>
      <c r="S87" s="25">
        <v>0</v>
      </c>
      <c r="T87" s="26">
        <v>0</v>
      </c>
      <c r="U87" s="25">
        <v>0</v>
      </c>
      <c r="V87" s="26">
        <v>0</v>
      </c>
    </row>
    <row r="88" spans="1:22" x14ac:dyDescent="0.25">
      <c r="A88" s="38">
        <f t="shared" si="4"/>
        <v>1</v>
      </c>
      <c r="B88" s="35">
        <v>4441</v>
      </c>
      <c r="C88" s="40" t="s">
        <v>59</v>
      </c>
      <c r="D88" s="40" t="s">
        <v>60</v>
      </c>
      <c r="E88" s="40" t="s">
        <v>61</v>
      </c>
      <c r="F88" s="19" t="str">
        <f ca="1">_xlfn.XLOOKUP(__xlnm._FilterDatabase_1512[[#This Row],[SAPSA Number]],'DS Point summary'!A:A,'DS Point summary'!E:E)</f>
        <v xml:space="preserve"> </v>
      </c>
      <c r="G88" s="21">
        <f ca="1">_xlfn.XLOOKUP(__xlnm._FilterDatabase_1512[[#This Row],[SAPSA Number]],'DS Point summary'!A:A,'DS Point summary'!F:F)</f>
        <v>31</v>
      </c>
      <c r="H88" s="21" t="s">
        <v>678</v>
      </c>
      <c r="I88" s="37">
        <f t="shared" si="5"/>
        <v>0</v>
      </c>
      <c r="J88" s="24">
        <f t="shared" si="6"/>
        <v>0</v>
      </c>
      <c r="K88" s="25">
        <v>0</v>
      </c>
      <c r="L88" s="26">
        <v>0</v>
      </c>
      <c r="M88" s="25">
        <v>0</v>
      </c>
      <c r="N88" s="26">
        <v>0</v>
      </c>
      <c r="O88" s="25">
        <v>0</v>
      </c>
      <c r="P88" s="26">
        <v>0</v>
      </c>
      <c r="Q88" s="25">
        <v>0</v>
      </c>
      <c r="R88" s="26">
        <v>0</v>
      </c>
      <c r="S88" s="25">
        <v>0</v>
      </c>
      <c r="T88" s="26">
        <v>0</v>
      </c>
      <c r="U88" s="25">
        <v>0</v>
      </c>
      <c r="V88" s="26">
        <v>0</v>
      </c>
    </row>
    <row r="89" spans="1:22" x14ac:dyDescent="0.25">
      <c r="A89" s="38">
        <f>RANK(J89,J$2:J$156,0)</f>
        <v>1</v>
      </c>
      <c r="B89" s="99">
        <v>4621</v>
      </c>
      <c r="C89" s="47" t="s">
        <v>108</v>
      </c>
      <c r="D89" s="47" t="s">
        <v>109</v>
      </c>
      <c r="E89" s="53" t="s">
        <v>73</v>
      </c>
      <c r="F89" s="19" t="str">
        <f>_xlfn.XLOOKUP(__xlnm._FilterDatabase_1512[[#This Row],[SAPSA Number]],'DS Point summary'!A:A,'DS Point summary'!E:E)</f>
        <v>SS</v>
      </c>
      <c r="G89" s="21">
        <f ca="1">_xlfn.XLOOKUP(__xlnm._FilterDatabase_1512[[#This Row],[SAPSA Number]],'DS Point summary'!A:A,'DS Point summary'!F:F)</f>
        <v>60</v>
      </c>
      <c r="H89" s="21" t="s">
        <v>678</v>
      </c>
      <c r="I89" s="37">
        <f t="shared" si="5"/>
        <v>0</v>
      </c>
      <c r="J89" s="24">
        <f t="shared" si="6"/>
        <v>0</v>
      </c>
      <c r="K89" s="25">
        <v>0</v>
      </c>
      <c r="L89" s="26">
        <v>0</v>
      </c>
      <c r="M89" s="25">
        <v>0</v>
      </c>
      <c r="N89" s="26">
        <v>0</v>
      </c>
      <c r="O89" s="25">
        <v>0</v>
      </c>
      <c r="P89" s="26">
        <v>0</v>
      </c>
      <c r="Q89" s="25">
        <v>0</v>
      </c>
      <c r="R89" s="26">
        <v>0</v>
      </c>
      <c r="S89" s="25">
        <v>0</v>
      </c>
      <c r="T89" s="26">
        <v>0</v>
      </c>
      <c r="U89" s="25">
        <v>0</v>
      </c>
      <c r="V89" s="26">
        <v>0</v>
      </c>
    </row>
    <row r="90" spans="1:22" x14ac:dyDescent="0.25">
      <c r="A90" s="38">
        <f t="shared" ref="A90:A124" si="7">RANK(J90,J$2:J$137,0)</f>
        <v>1</v>
      </c>
      <c r="B90" s="35">
        <v>4624</v>
      </c>
      <c r="C90" s="47" t="s">
        <v>563</v>
      </c>
      <c r="D90" s="47" t="s">
        <v>564</v>
      </c>
      <c r="E90" s="53" t="s">
        <v>557</v>
      </c>
      <c r="F90" s="19" t="str">
        <f ca="1">_xlfn.XLOOKUP(__xlnm._FilterDatabase_1512[[#This Row],[SAPSA Number]],'DS Point summary'!A:A,'DS Point summary'!E:E)</f>
        <v>S</v>
      </c>
      <c r="G90" s="21">
        <f ca="1">_xlfn.XLOOKUP(__xlnm._FilterDatabase_1512[[#This Row],[SAPSA Number]],'DS Point summary'!A:A,'DS Point summary'!F:F)</f>
        <v>54</v>
      </c>
      <c r="H90" s="21" t="s">
        <v>678</v>
      </c>
      <c r="I90" s="37">
        <f t="shared" si="5"/>
        <v>0</v>
      </c>
      <c r="J90" s="24">
        <f t="shared" si="6"/>
        <v>0</v>
      </c>
      <c r="K90" s="25">
        <v>0</v>
      </c>
      <c r="L90" s="26">
        <v>0</v>
      </c>
      <c r="M90" s="25">
        <v>0</v>
      </c>
      <c r="N90" s="26">
        <v>0</v>
      </c>
      <c r="O90" s="25">
        <v>0</v>
      </c>
      <c r="P90" s="26">
        <v>0</v>
      </c>
      <c r="Q90" s="25">
        <v>0</v>
      </c>
      <c r="R90" s="26">
        <v>0</v>
      </c>
      <c r="S90" s="25">
        <v>0</v>
      </c>
      <c r="T90" s="26">
        <v>0</v>
      </c>
      <c r="U90" s="25">
        <v>0</v>
      </c>
      <c r="V90" s="26">
        <v>0</v>
      </c>
    </row>
    <row r="91" spans="1:22" x14ac:dyDescent="0.25">
      <c r="A91" s="38">
        <f t="shared" si="7"/>
        <v>1</v>
      </c>
      <c r="B91" s="35">
        <v>4672</v>
      </c>
      <c r="C91" s="47" t="s">
        <v>222</v>
      </c>
      <c r="D91" s="47" t="s">
        <v>223</v>
      </c>
      <c r="E91" s="53" t="s">
        <v>224</v>
      </c>
      <c r="F91" s="19" t="str">
        <f ca="1">_xlfn.XLOOKUP(__xlnm._FilterDatabase_1512[[#This Row],[SAPSA Number]],'DS Point summary'!A:A,'DS Point summary'!E:E)</f>
        <v>S</v>
      </c>
      <c r="G91" s="21">
        <f ca="1">_xlfn.XLOOKUP(__xlnm._FilterDatabase_1512[[#This Row],[SAPSA Number]],'DS Point summary'!A:A,'DS Point summary'!F:F)</f>
        <v>57</v>
      </c>
      <c r="H91" s="21" t="s">
        <v>678</v>
      </c>
      <c r="I91" s="37">
        <f t="shared" si="5"/>
        <v>0</v>
      </c>
      <c r="J91" s="24">
        <f t="shared" si="6"/>
        <v>0</v>
      </c>
      <c r="K91" s="25">
        <v>0</v>
      </c>
      <c r="L91" s="26">
        <v>0</v>
      </c>
      <c r="M91" s="25">
        <v>0</v>
      </c>
      <c r="N91" s="26">
        <v>0</v>
      </c>
      <c r="O91" s="25">
        <v>0</v>
      </c>
      <c r="P91" s="26">
        <v>0</v>
      </c>
      <c r="Q91" s="25">
        <v>0</v>
      </c>
      <c r="R91" s="26">
        <v>0</v>
      </c>
      <c r="S91" s="25">
        <v>0</v>
      </c>
      <c r="T91" s="26">
        <v>0</v>
      </c>
      <c r="U91" s="25">
        <v>0</v>
      </c>
      <c r="V91" s="26">
        <v>0</v>
      </c>
    </row>
    <row r="92" spans="1:22" x14ac:dyDescent="0.25">
      <c r="A92" s="38">
        <f t="shared" si="7"/>
        <v>1</v>
      </c>
      <c r="B92" s="35">
        <v>4858</v>
      </c>
      <c r="C92" s="47" t="s">
        <v>347</v>
      </c>
      <c r="D92" s="47" t="s">
        <v>348</v>
      </c>
      <c r="E92" s="53" t="s">
        <v>349</v>
      </c>
      <c r="F92" s="19" t="str">
        <f ca="1">_xlfn.XLOOKUP(__xlnm._FilterDatabase_1512[[#This Row],[SAPSA Number]],'DS Point summary'!A:A,'DS Point summary'!E:E)</f>
        <v xml:space="preserve"> </v>
      </c>
      <c r="G92" s="21">
        <f ca="1">_xlfn.XLOOKUP(__xlnm._FilterDatabase_1512[[#This Row],[SAPSA Number]],'DS Point summary'!A:A,'DS Point summary'!F:F)</f>
        <v>28</v>
      </c>
      <c r="H92" s="21" t="s">
        <v>678</v>
      </c>
      <c r="I92" s="37">
        <f t="shared" si="5"/>
        <v>0</v>
      </c>
      <c r="J92" s="24">
        <f t="shared" si="6"/>
        <v>0</v>
      </c>
      <c r="K92" s="25">
        <v>0</v>
      </c>
      <c r="L92" s="26">
        <v>0</v>
      </c>
      <c r="M92" s="25">
        <v>0</v>
      </c>
      <c r="N92" s="26">
        <v>0</v>
      </c>
      <c r="O92" s="25">
        <v>0</v>
      </c>
      <c r="P92" s="26">
        <v>0</v>
      </c>
      <c r="Q92" s="25">
        <v>0</v>
      </c>
      <c r="R92" s="26">
        <v>0</v>
      </c>
      <c r="S92" s="25">
        <v>0</v>
      </c>
      <c r="T92" s="26">
        <v>0</v>
      </c>
      <c r="U92" s="25">
        <v>0</v>
      </c>
      <c r="V92" s="26">
        <v>0</v>
      </c>
    </row>
    <row r="93" spans="1:22" x14ac:dyDescent="0.25">
      <c r="A93" s="34">
        <f t="shared" si="7"/>
        <v>1</v>
      </c>
      <c r="B93" s="35">
        <v>4966</v>
      </c>
      <c r="C93" s="47" t="s">
        <v>621</v>
      </c>
      <c r="D93" s="47" t="s">
        <v>622</v>
      </c>
      <c r="E93" s="53" t="s">
        <v>73</v>
      </c>
      <c r="F93" s="19" t="str">
        <f ca="1">_xlfn.XLOOKUP(__xlnm._FilterDatabase_1512[[#This Row],[SAPSA Number]],'DS Point summary'!A:A,'DS Point summary'!E:E)</f>
        <v xml:space="preserve"> </v>
      </c>
      <c r="G93" s="21">
        <f ca="1">_xlfn.XLOOKUP(__xlnm._FilterDatabase_1512[[#This Row],[SAPSA Number]],'DS Point summary'!A:A,'DS Point summary'!F:F)</f>
        <v>33</v>
      </c>
      <c r="H93" s="21" t="s">
        <v>678</v>
      </c>
      <c r="I93" s="37">
        <f t="shared" si="5"/>
        <v>0</v>
      </c>
      <c r="J93" s="24">
        <f t="shared" si="6"/>
        <v>0</v>
      </c>
      <c r="K93" s="25">
        <v>0</v>
      </c>
      <c r="L93" s="26">
        <v>0</v>
      </c>
      <c r="M93" s="25">
        <v>0</v>
      </c>
      <c r="N93" s="26">
        <v>0</v>
      </c>
      <c r="O93" s="25">
        <v>0</v>
      </c>
      <c r="P93" s="26">
        <v>0</v>
      </c>
      <c r="Q93" s="25">
        <v>0</v>
      </c>
      <c r="R93" s="26">
        <v>0</v>
      </c>
      <c r="S93" s="25">
        <v>0</v>
      </c>
      <c r="T93" s="26">
        <v>0</v>
      </c>
      <c r="U93" s="25">
        <v>0</v>
      </c>
      <c r="V93" s="26">
        <v>0</v>
      </c>
    </row>
    <row r="94" spans="1:22" x14ac:dyDescent="0.25">
      <c r="A94" s="34">
        <f t="shared" si="7"/>
        <v>1</v>
      </c>
      <c r="B94" s="35">
        <v>5023</v>
      </c>
      <c r="C94" s="47" t="s">
        <v>354</v>
      </c>
      <c r="D94" s="47" t="s">
        <v>355</v>
      </c>
      <c r="E94" s="53" t="s">
        <v>349</v>
      </c>
      <c r="F94" s="19" t="str">
        <f ca="1">_xlfn.XLOOKUP(__xlnm._FilterDatabase_1512[[#This Row],[SAPSA Number]],'DS Point summary'!A:A,'DS Point summary'!E:E)</f>
        <v>SS</v>
      </c>
      <c r="G94" s="21">
        <f ca="1">_xlfn.XLOOKUP(__xlnm._FilterDatabase_1512[[#This Row],[SAPSA Number]],'DS Point summary'!A:A,'DS Point summary'!F:F)</f>
        <v>72</v>
      </c>
      <c r="H94" s="21" t="s">
        <v>678</v>
      </c>
      <c r="I94" s="37">
        <f t="shared" si="5"/>
        <v>0</v>
      </c>
      <c r="J94" s="24">
        <f t="shared" si="6"/>
        <v>0</v>
      </c>
      <c r="K94" s="25">
        <v>0</v>
      </c>
      <c r="L94" s="26">
        <v>0</v>
      </c>
      <c r="M94" s="25">
        <v>0</v>
      </c>
      <c r="N94" s="26">
        <v>0</v>
      </c>
      <c r="O94" s="25">
        <v>0</v>
      </c>
      <c r="P94" s="26">
        <v>0</v>
      </c>
      <c r="Q94" s="25">
        <v>0</v>
      </c>
      <c r="R94" s="26">
        <v>0</v>
      </c>
      <c r="S94" s="25">
        <v>0</v>
      </c>
      <c r="T94" s="26">
        <v>0</v>
      </c>
      <c r="U94" s="25">
        <v>0</v>
      </c>
      <c r="V94" s="26">
        <v>0</v>
      </c>
    </row>
    <row r="95" spans="1:22" x14ac:dyDescent="0.25">
      <c r="A95" s="34">
        <f t="shared" si="7"/>
        <v>1</v>
      </c>
      <c r="B95" s="35">
        <v>5262</v>
      </c>
      <c r="C95" s="47" t="s">
        <v>32</v>
      </c>
      <c r="D95" s="47" t="s">
        <v>33</v>
      </c>
      <c r="E95" s="53" t="s">
        <v>27</v>
      </c>
      <c r="F95" s="19" t="str">
        <f ca="1">_xlfn.XLOOKUP(__xlnm._FilterDatabase_1512[[#This Row],[SAPSA Number]],'DS Point summary'!A:A,'DS Point summary'!E:E)</f>
        <v xml:space="preserve"> </v>
      </c>
      <c r="G95" s="21">
        <f ca="1">_xlfn.XLOOKUP(__xlnm._FilterDatabase_1512[[#This Row],[SAPSA Number]],'DS Point summary'!A:A,'DS Point summary'!F:F)</f>
        <v>45</v>
      </c>
      <c r="H95" s="21" t="s">
        <v>678</v>
      </c>
      <c r="I95" s="37">
        <f t="shared" si="5"/>
        <v>0</v>
      </c>
      <c r="J95" s="24">
        <f t="shared" si="6"/>
        <v>0</v>
      </c>
      <c r="K95" s="25">
        <v>0</v>
      </c>
      <c r="L95" s="26">
        <v>0</v>
      </c>
      <c r="M95" s="25">
        <v>0</v>
      </c>
      <c r="N95" s="26">
        <v>0</v>
      </c>
      <c r="O95" s="25">
        <v>0</v>
      </c>
      <c r="P95" s="26">
        <v>0</v>
      </c>
      <c r="Q95" s="25">
        <v>0</v>
      </c>
      <c r="R95" s="26">
        <v>0</v>
      </c>
      <c r="S95" s="25">
        <v>0</v>
      </c>
      <c r="T95" s="26">
        <v>0</v>
      </c>
      <c r="U95" s="25">
        <v>0</v>
      </c>
      <c r="V95" s="26">
        <v>0</v>
      </c>
    </row>
    <row r="96" spans="1:22" x14ac:dyDescent="0.25">
      <c r="A96" s="38">
        <f t="shared" si="7"/>
        <v>1</v>
      </c>
      <c r="B96" s="48">
        <v>5304</v>
      </c>
      <c r="C96" s="48" t="str">
        <f>_xlfn.XLOOKUP(__xlnm._FilterDatabase_1512[[#This Row],[SAPSA Number]],'DS Point summary'!A:A,'DS Point summary'!B:B)</f>
        <v>Johan Gerard</v>
      </c>
      <c r="D96" s="48" t="str">
        <f>_xlfn.XLOOKUP(__xlnm._FilterDatabase_1512[[#This Row],[SAPSA Number]],'DS Point summary'!A:A,'DS Point summary'!C:C)</f>
        <v>Bultman</v>
      </c>
      <c r="E96" s="36" t="str">
        <f>_xlfn.XLOOKUP(__xlnm._FilterDatabase_1512[[#This Row],[SAPSA Number]],'DS Point summary'!A:A,'DS Point summary'!D:D)</f>
        <v>JG</v>
      </c>
      <c r="F96" s="19" t="str">
        <f ca="1">_xlfn.XLOOKUP(__xlnm._FilterDatabase_1512[[#This Row],[SAPSA Number]],'DS Point summary'!A:A,'DS Point summary'!E:E)</f>
        <v xml:space="preserve"> </v>
      </c>
      <c r="G96" s="21">
        <f ca="1">_xlfn.XLOOKUP(__xlnm._FilterDatabase_1512[[#This Row],[SAPSA Number]],'DS Point summary'!A:A,'DS Point summary'!F:F)</f>
        <v>38</v>
      </c>
      <c r="H96" s="21" t="s">
        <v>678</v>
      </c>
      <c r="I96" s="37">
        <f t="shared" si="5"/>
        <v>0</v>
      </c>
      <c r="J96" s="24">
        <f t="shared" si="6"/>
        <v>0</v>
      </c>
      <c r="K96" s="25">
        <v>0</v>
      </c>
      <c r="L96" s="26">
        <v>0</v>
      </c>
      <c r="M96" s="25">
        <v>0</v>
      </c>
      <c r="N96" s="26">
        <v>0</v>
      </c>
      <c r="O96" s="25">
        <v>0</v>
      </c>
      <c r="P96" s="26">
        <v>0</v>
      </c>
      <c r="Q96" s="25">
        <v>0</v>
      </c>
      <c r="R96" s="26">
        <v>0</v>
      </c>
      <c r="S96" s="25">
        <v>0</v>
      </c>
      <c r="T96" s="26">
        <v>0</v>
      </c>
      <c r="U96" s="25">
        <v>0</v>
      </c>
      <c r="V96" s="26">
        <v>0</v>
      </c>
    </row>
    <row r="97" spans="1:22" x14ac:dyDescent="0.25">
      <c r="A97" s="38">
        <f t="shared" si="7"/>
        <v>1</v>
      </c>
      <c r="B97" s="39">
        <v>5616</v>
      </c>
      <c r="C97" s="48" t="s">
        <v>121</v>
      </c>
      <c r="D97" s="48" t="s">
        <v>122</v>
      </c>
      <c r="E97" s="54" t="s">
        <v>123</v>
      </c>
      <c r="F97" s="19" t="str">
        <f ca="1">_xlfn.XLOOKUP(__xlnm._FilterDatabase_1512[[#This Row],[SAPSA Number]],'DS Point summary'!A:A,'DS Point summary'!E:E)</f>
        <v xml:space="preserve"> </v>
      </c>
      <c r="G97" s="21">
        <f ca="1">_xlfn.XLOOKUP(__xlnm._FilterDatabase_1512[[#This Row],[SAPSA Number]],'DS Point summary'!A:A,'DS Point summary'!F:F)</f>
        <v>35</v>
      </c>
      <c r="H97" s="31" t="s">
        <v>678</v>
      </c>
      <c r="I97" s="67">
        <f t="shared" si="5"/>
        <v>0</v>
      </c>
      <c r="J97" s="24">
        <f t="shared" si="6"/>
        <v>0</v>
      </c>
      <c r="K97" s="68">
        <v>0</v>
      </c>
      <c r="L97" s="69">
        <v>0</v>
      </c>
      <c r="M97" s="68">
        <v>0</v>
      </c>
      <c r="N97" s="69">
        <v>0</v>
      </c>
      <c r="O97" s="68">
        <v>0</v>
      </c>
      <c r="P97" s="69">
        <v>0</v>
      </c>
      <c r="Q97" s="68">
        <v>0</v>
      </c>
      <c r="R97" s="69">
        <v>0</v>
      </c>
      <c r="S97" s="68">
        <v>0</v>
      </c>
      <c r="T97" s="69">
        <v>0</v>
      </c>
      <c r="U97" s="68">
        <v>0</v>
      </c>
      <c r="V97" s="69">
        <v>0</v>
      </c>
    </row>
    <row r="98" spans="1:22" x14ac:dyDescent="0.25">
      <c r="A98" s="34">
        <f t="shared" si="7"/>
        <v>1</v>
      </c>
      <c r="B98" s="35">
        <v>5754</v>
      </c>
      <c r="C98" s="47" t="s">
        <v>460</v>
      </c>
      <c r="D98" s="47" t="s">
        <v>461</v>
      </c>
      <c r="E98" s="53" t="s">
        <v>453</v>
      </c>
      <c r="F98" s="19" t="str">
        <f ca="1">_xlfn.XLOOKUP(__xlnm._FilterDatabase_1512[[#This Row],[SAPSA Number]],'DS Point summary'!A:A,'DS Point summary'!E:E)</f>
        <v xml:space="preserve"> </v>
      </c>
      <c r="G98" s="21">
        <f ca="1">_xlfn.XLOOKUP(__xlnm._FilterDatabase_1512[[#This Row],[SAPSA Number]],'DS Point summary'!A:A,'DS Point summary'!F:F)</f>
        <v>42</v>
      </c>
      <c r="H98" s="36" t="s">
        <v>678</v>
      </c>
      <c r="I98" s="37">
        <f t="shared" ref="I98:I124" si="8">(IF(K98&gt;0,1,0)+(IF(L98&gt;0,1,0))+(IF(M98&gt;0,1,0))+(IF(N98&gt;0,1,0))+(IF(O98&gt;0,1,0))+(IF(P98&gt;0,1,0))+(IF(Q98&gt;0,1,0))+(IF(R98&gt;0,1,0))+(IF(S98&gt;0,1,0))+(IF(T98&gt;0,1,0))+(IF(U98&gt;0,1,0))+(IF(V98&gt;0,1,0)))</f>
        <v>0</v>
      </c>
      <c r="J98" s="24">
        <f t="shared" si="6"/>
        <v>0</v>
      </c>
      <c r="K98" s="70">
        <v>0</v>
      </c>
      <c r="L98" s="71">
        <v>0</v>
      </c>
      <c r="M98" s="70">
        <v>0</v>
      </c>
      <c r="N98" s="71">
        <v>0</v>
      </c>
      <c r="O98" s="70">
        <v>0</v>
      </c>
      <c r="P98" s="71">
        <v>0</v>
      </c>
      <c r="Q98" s="70">
        <v>0</v>
      </c>
      <c r="R98" s="71">
        <v>0</v>
      </c>
      <c r="S98" s="70">
        <v>0</v>
      </c>
      <c r="T98" s="71">
        <v>0</v>
      </c>
      <c r="U98" s="70">
        <v>0</v>
      </c>
      <c r="V98" s="71">
        <v>0</v>
      </c>
    </row>
    <row r="99" spans="1:22" x14ac:dyDescent="0.25">
      <c r="A99" s="34">
        <f t="shared" si="7"/>
        <v>1</v>
      </c>
      <c r="B99" s="35">
        <v>5759</v>
      </c>
      <c r="C99" s="47" t="s">
        <v>424</v>
      </c>
      <c r="D99" s="47" t="s">
        <v>425</v>
      </c>
      <c r="E99" s="53" t="s">
        <v>426</v>
      </c>
      <c r="F99" s="19" t="str">
        <f>_xlfn.XLOOKUP(__xlnm._FilterDatabase_1512[[#This Row],[SAPSA Number]],'DS Point summary'!A:A,'DS Point summary'!E:E)</f>
        <v>Lady</v>
      </c>
      <c r="G99" s="21">
        <f ca="1">_xlfn.XLOOKUP(__xlnm._FilterDatabase_1512[[#This Row],[SAPSA Number]],'DS Point summary'!A:A,'DS Point summary'!F:F)</f>
        <v>38</v>
      </c>
      <c r="H99" s="36" t="s">
        <v>678</v>
      </c>
      <c r="I99" s="37">
        <f t="shared" si="8"/>
        <v>0</v>
      </c>
      <c r="J99" s="24">
        <f t="shared" si="6"/>
        <v>0</v>
      </c>
      <c r="K99" s="70">
        <v>0</v>
      </c>
      <c r="L99" s="71">
        <v>0</v>
      </c>
      <c r="M99" s="70">
        <v>0</v>
      </c>
      <c r="N99" s="71">
        <v>0</v>
      </c>
      <c r="O99" s="70">
        <v>0</v>
      </c>
      <c r="P99" s="71">
        <v>0</v>
      </c>
      <c r="Q99" s="70">
        <v>0</v>
      </c>
      <c r="R99" s="71">
        <v>0</v>
      </c>
      <c r="S99" s="70">
        <v>0</v>
      </c>
      <c r="T99" s="71">
        <v>0</v>
      </c>
      <c r="U99" s="70">
        <v>0</v>
      </c>
      <c r="V99" s="71">
        <v>0</v>
      </c>
    </row>
    <row r="100" spans="1:22" x14ac:dyDescent="0.25">
      <c r="A100" s="34">
        <f t="shared" si="7"/>
        <v>1</v>
      </c>
      <c r="B100" s="35">
        <v>5760</v>
      </c>
      <c r="C100" s="47" t="s">
        <v>360</v>
      </c>
      <c r="D100" s="47" t="s">
        <v>33</v>
      </c>
      <c r="E100" s="53" t="s">
        <v>349</v>
      </c>
      <c r="F100" s="19" t="str">
        <f ca="1">_xlfn.XLOOKUP(__xlnm._FilterDatabase_1512[[#This Row],[SAPSA Number]],'DS Point summary'!A:A,'DS Point summary'!E:E)</f>
        <v xml:space="preserve"> </v>
      </c>
      <c r="G100" s="21">
        <f ca="1">_xlfn.XLOOKUP(__xlnm._FilterDatabase_1512[[#This Row],[SAPSA Number]],'DS Point summary'!A:A,'DS Point summary'!F:F)</f>
        <v>38</v>
      </c>
      <c r="H100" s="36" t="s">
        <v>678</v>
      </c>
      <c r="I100" s="37">
        <f t="shared" si="8"/>
        <v>0</v>
      </c>
      <c r="J100" s="24">
        <f t="shared" si="6"/>
        <v>0</v>
      </c>
      <c r="K100" s="70">
        <v>0</v>
      </c>
      <c r="L100" s="71">
        <v>0</v>
      </c>
      <c r="M100" s="70">
        <v>0</v>
      </c>
      <c r="N100" s="71">
        <v>0</v>
      </c>
      <c r="O100" s="70">
        <v>0</v>
      </c>
      <c r="P100" s="71">
        <v>0</v>
      </c>
      <c r="Q100" s="70">
        <v>0</v>
      </c>
      <c r="R100" s="71">
        <v>0</v>
      </c>
      <c r="S100" s="70">
        <v>0</v>
      </c>
      <c r="T100" s="71">
        <v>0</v>
      </c>
      <c r="U100" s="70">
        <v>0</v>
      </c>
      <c r="V100" s="71">
        <v>0</v>
      </c>
    </row>
    <row r="101" spans="1:22" x14ac:dyDescent="0.25">
      <c r="A101" s="34">
        <f t="shared" si="7"/>
        <v>1</v>
      </c>
      <c r="B101" s="35">
        <v>5871</v>
      </c>
      <c r="C101" s="47" t="s">
        <v>95</v>
      </c>
      <c r="D101" s="47" t="s">
        <v>96</v>
      </c>
      <c r="E101" s="53" t="s">
        <v>97</v>
      </c>
      <c r="F101" s="19" t="str">
        <f ca="1">_xlfn.XLOOKUP(__xlnm._FilterDatabase_1512[[#This Row],[SAPSA Number]],'DS Point summary'!A:A,'DS Point summary'!E:E)</f>
        <v>SS</v>
      </c>
      <c r="G101" s="21">
        <f ca="1">_xlfn.XLOOKUP(__xlnm._FilterDatabase_1512[[#This Row],[SAPSA Number]],'DS Point summary'!A:A,'DS Point summary'!F:F)</f>
        <v>66</v>
      </c>
      <c r="H101" s="36" t="s">
        <v>678</v>
      </c>
      <c r="I101" s="37">
        <f t="shared" si="8"/>
        <v>0</v>
      </c>
      <c r="J101" s="24">
        <f t="shared" si="6"/>
        <v>0</v>
      </c>
      <c r="K101" s="70">
        <v>0</v>
      </c>
      <c r="L101" s="71">
        <v>0</v>
      </c>
      <c r="M101" s="70">
        <v>0</v>
      </c>
      <c r="N101" s="71">
        <v>0</v>
      </c>
      <c r="O101" s="70">
        <v>0</v>
      </c>
      <c r="P101" s="71">
        <v>0</v>
      </c>
      <c r="Q101" s="70">
        <v>0</v>
      </c>
      <c r="R101" s="71">
        <v>0</v>
      </c>
      <c r="S101" s="70">
        <v>0</v>
      </c>
      <c r="T101" s="71">
        <v>0</v>
      </c>
      <c r="U101" s="70">
        <v>0</v>
      </c>
      <c r="V101" s="71">
        <v>0</v>
      </c>
    </row>
    <row r="102" spans="1:22" x14ac:dyDescent="0.25">
      <c r="A102" s="34">
        <f t="shared" si="7"/>
        <v>1</v>
      </c>
      <c r="B102" s="35">
        <v>5971</v>
      </c>
      <c r="C102" s="47" t="s">
        <v>300</v>
      </c>
      <c r="D102" s="47" t="s">
        <v>33</v>
      </c>
      <c r="E102" s="53" t="s">
        <v>291</v>
      </c>
      <c r="F102" s="19" t="str">
        <f ca="1">_xlfn.XLOOKUP(__xlnm._FilterDatabase_1512[[#This Row],[SAPSA Number]],'DS Point summary'!A:A,'DS Point summary'!E:E)</f>
        <v xml:space="preserve"> </v>
      </c>
      <c r="G102" s="21">
        <f ca="1">_xlfn.XLOOKUP(__xlnm._FilterDatabase_1512[[#This Row],[SAPSA Number]],'DS Point summary'!A:A,'DS Point summary'!F:F)</f>
        <v>49</v>
      </c>
      <c r="H102" s="36" t="s">
        <v>678</v>
      </c>
      <c r="I102" s="37">
        <f t="shared" si="8"/>
        <v>0</v>
      </c>
      <c r="J102" s="24">
        <f t="shared" si="6"/>
        <v>0</v>
      </c>
      <c r="K102" s="70">
        <v>0</v>
      </c>
      <c r="L102" s="71">
        <v>0</v>
      </c>
      <c r="M102" s="70">
        <v>0</v>
      </c>
      <c r="N102" s="71">
        <v>0</v>
      </c>
      <c r="O102" s="70">
        <v>0</v>
      </c>
      <c r="P102" s="71">
        <v>0</v>
      </c>
      <c r="Q102" s="70">
        <v>0</v>
      </c>
      <c r="R102" s="71">
        <v>0</v>
      </c>
      <c r="S102" s="70">
        <v>0</v>
      </c>
      <c r="T102" s="71">
        <v>0</v>
      </c>
      <c r="U102" s="70">
        <v>0</v>
      </c>
      <c r="V102" s="71">
        <v>0</v>
      </c>
    </row>
    <row r="103" spans="1:22" x14ac:dyDescent="0.25">
      <c r="A103" s="34">
        <f t="shared" si="7"/>
        <v>1</v>
      </c>
      <c r="B103" s="35">
        <v>5972</v>
      </c>
      <c r="C103" s="47" t="s">
        <v>377</v>
      </c>
      <c r="D103" s="47" t="s">
        <v>378</v>
      </c>
      <c r="E103" s="53" t="s">
        <v>346</v>
      </c>
      <c r="F103" s="19" t="str">
        <f ca="1">_xlfn.XLOOKUP(__xlnm._FilterDatabase_1512[[#This Row],[SAPSA Number]],'DS Point summary'!A:A,'DS Point summary'!E:E)</f>
        <v xml:space="preserve"> </v>
      </c>
      <c r="G103" s="21">
        <f ca="1">_xlfn.XLOOKUP(__xlnm._FilterDatabase_1512[[#This Row],[SAPSA Number]],'DS Point summary'!A:A,'DS Point summary'!F:F)</f>
        <v>45</v>
      </c>
      <c r="H103" s="36" t="s">
        <v>678</v>
      </c>
      <c r="I103" s="37">
        <f t="shared" si="8"/>
        <v>0</v>
      </c>
      <c r="J103" s="24">
        <f t="shared" si="6"/>
        <v>0</v>
      </c>
      <c r="K103" s="70">
        <v>0</v>
      </c>
      <c r="L103" s="71">
        <v>0</v>
      </c>
      <c r="M103" s="70">
        <v>0</v>
      </c>
      <c r="N103" s="71">
        <v>0</v>
      </c>
      <c r="O103" s="70">
        <v>0</v>
      </c>
      <c r="P103" s="71">
        <v>0</v>
      </c>
      <c r="Q103" s="70">
        <v>0</v>
      </c>
      <c r="R103" s="71">
        <v>0</v>
      </c>
      <c r="S103" s="70">
        <v>0</v>
      </c>
      <c r="T103" s="71">
        <v>0</v>
      </c>
      <c r="U103" s="70">
        <v>0</v>
      </c>
      <c r="V103" s="71">
        <v>0</v>
      </c>
    </row>
    <row r="104" spans="1:22" x14ac:dyDescent="0.25">
      <c r="A104" s="34">
        <f t="shared" si="7"/>
        <v>1</v>
      </c>
      <c r="B104" s="35">
        <v>6224</v>
      </c>
      <c r="C104" s="47" t="s">
        <v>142</v>
      </c>
      <c r="D104" s="47" t="s">
        <v>143</v>
      </c>
      <c r="E104" s="53" t="s">
        <v>144</v>
      </c>
      <c r="F104" s="19" t="str">
        <f ca="1">_xlfn.XLOOKUP(__xlnm._FilterDatabase_1512[[#This Row],[SAPSA Number]],'DS Point summary'!A:A,'DS Point summary'!E:E)</f>
        <v xml:space="preserve"> </v>
      </c>
      <c r="G104" s="21">
        <f ca="1">_xlfn.XLOOKUP(__xlnm._FilterDatabase_1512[[#This Row],[SAPSA Number]],'DS Point summary'!A:A,'DS Point summary'!F:F)</f>
        <v>43</v>
      </c>
      <c r="H104" s="36" t="s">
        <v>678</v>
      </c>
      <c r="I104" s="37">
        <f t="shared" si="8"/>
        <v>0</v>
      </c>
      <c r="J104" s="24">
        <f t="shared" si="6"/>
        <v>0</v>
      </c>
      <c r="K104" s="70">
        <v>0</v>
      </c>
      <c r="L104" s="71">
        <v>0</v>
      </c>
      <c r="M104" s="70">
        <v>0</v>
      </c>
      <c r="N104" s="71">
        <v>0</v>
      </c>
      <c r="O104" s="70">
        <v>0</v>
      </c>
      <c r="P104" s="71">
        <v>0</v>
      </c>
      <c r="Q104" s="70">
        <v>0</v>
      </c>
      <c r="R104" s="71">
        <v>0</v>
      </c>
      <c r="S104" s="70">
        <v>0</v>
      </c>
      <c r="T104" s="71">
        <v>0</v>
      </c>
      <c r="U104" s="70">
        <v>0</v>
      </c>
      <c r="V104" s="71">
        <v>0</v>
      </c>
    </row>
    <row r="105" spans="1:22" x14ac:dyDescent="0.25">
      <c r="A105" s="34">
        <f t="shared" si="7"/>
        <v>1</v>
      </c>
      <c r="B105" s="35">
        <v>6225</v>
      </c>
      <c r="C105" s="47" t="s">
        <v>286</v>
      </c>
      <c r="D105" s="47" t="s">
        <v>271</v>
      </c>
      <c r="E105" s="53" t="s">
        <v>287</v>
      </c>
      <c r="F105" s="19" t="str">
        <f>_xlfn.XLOOKUP(__xlnm._FilterDatabase_1512[[#This Row],[SAPSA Number]],'DS Point summary'!A:A,'DS Point summary'!E:E)</f>
        <v>Lady</v>
      </c>
      <c r="G105" s="21">
        <f ca="1">_xlfn.XLOOKUP(__xlnm._FilterDatabase_1512[[#This Row],[SAPSA Number]],'DS Point summary'!A:A,'DS Point summary'!F:F)</f>
        <v>40</v>
      </c>
      <c r="H105" s="36" t="s">
        <v>678</v>
      </c>
      <c r="I105" s="37">
        <f t="shared" si="8"/>
        <v>0</v>
      </c>
      <c r="J105" s="24">
        <f t="shared" si="6"/>
        <v>0</v>
      </c>
      <c r="K105" s="70">
        <v>0</v>
      </c>
      <c r="L105" s="71">
        <v>0</v>
      </c>
      <c r="M105" s="70">
        <v>0</v>
      </c>
      <c r="N105" s="71">
        <v>0</v>
      </c>
      <c r="O105" s="70">
        <v>0</v>
      </c>
      <c r="P105" s="71">
        <v>0</v>
      </c>
      <c r="Q105" s="70">
        <v>0</v>
      </c>
      <c r="R105" s="71">
        <v>0</v>
      </c>
      <c r="S105" s="70">
        <v>0</v>
      </c>
      <c r="T105" s="71">
        <v>0</v>
      </c>
      <c r="U105" s="70">
        <v>0</v>
      </c>
      <c r="V105" s="71">
        <v>0</v>
      </c>
    </row>
    <row r="106" spans="1:22" x14ac:dyDescent="0.25">
      <c r="A106" s="34">
        <f t="shared" si="7"/>
        <v>1</v>
      </c>
      <c r="B106" s="35">
        <v>6226</v>
      </c>
      <c r="C106" s="47" t="s">
        <v>270</v>
      </c>
      <c r="D106" s="47" t="s">
        <v>271</v>
      </c>
      <c r="E106" s="53" t="s">
        <v>261</v>
      </c>
      <c r="F106" s="19" t="str">
        <f ca="1">_xlfn.XLOOKUP(__xlnm._FilterDatabase_1512[[#This Row],[SAPSA Number]],'DS Point summary'!A:A,'DS Point summary'!E:E)</f>
        <v xml:space="preserve"> </v>
      </c>
      <c r="G106" s="21">
        <f ca="1">_xlfn.XLOOKUP(__xlnm._FilterDatabase_1512[[#This Row],[SAPSA Number]],'DS Point summary'!A:A,'DS Point summary'!F:F)</f>
        <v>45</v>
      </c>
      <c r="H106" s="36" t="s">
        <v>678</v>
      </c>
      <c r="I106" s="37">
        <f t="shared" si="8"/>
        <v>0</v>
      </c>
      <c r="J106" s="24">
        <f t="shared" si="6"/>
        <v>0</v>
      </c>
      <c r="K106" s="70">
        <v>0</v>
      </c>
      <c r="L106" s="71">
        <v>0</v>
      </c>
      <c r="M106" s="70">
        <v>0</v>
      </c>
      <c r="N106" s="71">
        <v>0</v>
      </c>
      <c r="O106" s="70">
        <v>0</v>
      </c>
      <c r="P106" s="71">
        <v>0</v>
      </c>
      <c r="Q106" s="70">
        <v>0</v>
      </c>
      <c r="R106" s="71">
        <v>0</v>
      </c>
      <c r="S106" s="70">
        <v>0</v>
      </c>
      <c r="T106" s="71">
        <v>0</v>
      </c>
      <c r="U106" s="70">
        <v>0</v>
      </c>
      <c r="V106" s="71">
        <v>0</v>
      </c>
    </row>
    <row r="107" spans="1:22" x14ac:dyDescent="0.25">
      <c r="A107" s="34">
        <f t="shared" si="7"/>
        <v>1</v>
      </c>
      <c r="B107" s="35">
        <v>6308</v>
      </c>
      <c r="C107" s="47" t="s">
        <v>687</v>
      </c>
      <c r="D107" s="47" t="s">
        <v>248</v>
      </c>
      <c r="E107" s="53" t="s">
        <v>391</v>
      </c>
      <c r="F107" s="19" t="str">
        <f ca="1">_xlfn.XLOOKUP(__xlnm._FilterDatabase_1512[[#This Row],[SAPSA Number]],'DS Point summary'!A:A,'DS Point summary'!E:E)</f>
        <v>Jnr</v>
      </c>
      <c r="G107" s="21">
        <f ca="1">_xlfn.XLOOKUP(__xlnm._FilterDatabase_1512[[#This Row],[SAPSA Number]],'DS Point summary'!A:A,'DS Point summary'!F:F)</f>
        <v>17</v>
      </c>
      <c r="H107" s="36" t="s">
        <v>678</v>
      </c>
      <c r="I107" s="37">
        <f t="shared" si="8"/>
        <v>0</v>
      </c>
      <c r="J107" s="24">
        <f t="shared" si="6"/>
        <v>0</v>
      </c>
      <c r="K107" s="70">
        <v>0</v>
      </c>
      <c r="L107" s="71">
        <v>0</v>
      </c>
      <c r="M107" s="70">
        <v>0</v>
      </c>
      <c r="N107" s="71">
        <v>0</v>
      </c>
      <c r="O107" s="70">
        <v>0</v>
      </c>
      <c r="P107" s="71">
        <v>0</v>
      </c>
      <c r="Q107" s="70">
        <v>0</v>
      </c>
      <c r="R107" s="71">
        <v>0</v>
      </c>
      <c r="S107" s="70">
        <v>0</v>
      </c>
      <c r="T107" s="71">
        <v>0</v>
      </c>
      <c r="U107" s="70">
        <v>0</v>
      </c>
      <c r="V107" s="71">
        <v>0</v>
      </c>
    </row>
    <row r="108" spans="1:22" x14ac:dyDescent="0.25">
      <c r="A108" s="34">
        <f t="shared" si="7"/>
        <v>1</v>
      </c>
      <c r="B108" s="35">
        <v>6310</v>
      </c>
      <c r="C108" s="47" t="s">
        <v>692</v>
      </c>
      <c r="D108" s="47" t="s">
        <v>693</v>
      </c>
      <c r="E108" s="118" t="s">
        <v>73</v>
      </c>
      <c r="F108" s="19" t="str">
        <f ca="1">_xlfn.XLOOKUP(__xlnm._FilterDatabase_1512[[#This Row],[SAPSA Number]],'DS Point summary'!A:A,'DS Point summary'!E:E)</f>
        <v xml:space="preserve"> </v>
      </c>
      <c r="G108" s="21">
        <f ca="1">_xlfn.XLOOKUP(__xlnm._FilterDatabase_1512[[#This Row],[SAPSA Number]],'DS Point summary'!A:A,'DS Point summary'!F:F)</f>
        <v>28</v>
      </c>
      <c r="H108" s="36" t="s">
        <v>678</v>
      </c>
      <c r="I108" s="37">
        <f t="shared" si="8"/>
        <v>0</v>
      </c>
      <c r="J108" s="24">
        <f t="shared" si="6"/>
        <v>0</v>
      </c>
      <c r="K108" s="70">
        <v>0</v>
      </c>
      <c r="L108" s="71">
        <v>0</v>
      </c>
      <c r="M108" s="70">
        <v>0</v>
      </c>
      <c r="N108" s="71">
        <v>0</v>
      </c>
      <c r="O108" s="70">
        <v>0</v>
      </c>
      <c r="P108" s="71">
        <v>0</v>
      </c>
      <c r="Q108" s="70">
        <v>0</v>
      </c>
      <c r="R108" s="71">
        <v>0</v>
      </c>
      <c r="S108" s="70">
        <v>0</v>
      </c>
      <c r="T108" s="71">
        <v>0</v>
      </c>
      <c r="U108" s="70">
        <v>0</v>
      </c>
      <c r="V108" s="71">
        <v>0</v>
      </c>
    </row>
    <row r="109" spans="1:22" x14ac:dyDescent="0.25">
      <c r="A109" s="34">
        <f t="shared" si="7"/>
        <v>1</v>
      </c>
      <c r="B109" s="35">
        <v>6381</v>
      </c>
      <c r="C109" s="47" t="str">
        <f>_xlfn.XLOOKUP(__xlnm._FilterDatabase_1512[[#This Row],[SAPSA Number]],'DS Point summary'!A:A,'DS Point summary'!B:B)</f>
        <v>Gavin Alexander</v>
      </c>
      <c r="D109" s="47" t="str">
        <f>_xlfn.XLOOKUP(__xlnm._FilterDatabase_1512[[#This Row],[SAPSA Number]],'DS Point summary'!A:A,'DS Point summary'!C:C)</f>
        <v>Riley</v>
      </c>
      <c r="E109" s="118" t="str">
        <f>_xlfn.XLOOKUP(__xlnm._FilterDatabase_1512[[#This Row],[SAPSA Number]],'DS Point summary'!A:A,'DS Point summary'!D:D)</f>
        <v>GA</v>
      </c>
      <c r="F109" s="19" t="str">
        <f ca="1">_xlfn.XLOOKUP(__xlnm._FilterDatabase_1512[[#This Row],[SAPSA Number]],'DS Point summary'!A:A,'DS Point summary'!E:E)</f>
        <v xml:space="preserve"> </v>
      </c>
      <c r="G109" s="21">
        <f ca="1">_xlfn.XLOOKUP(__xlnm._FilterDatabase_1512[[#This Row],[SAPSA Number]],'DS Point summary'!A:A,'DS Point summary'!F:F)</f>
        <v>25</v>
      </c>
      <c r="H109" s="36" t="s">
        <v>678</v>
      </c>
      <c r="I109" s="37">
        <f t="shared" si="8"/>
        <v>0</v>
      </c>
      <c r="J109" s="24">
        <f t="shared" si="6"/>
        <v>0</v>
      </c>
      <c r="K109" s="70">
        <v>0</v>
      </c>
      <c r="L109" s="71">
        <v>0</v>
      </c>
      <c r="M109" s="70">
        <v>0</v>
      </c>
      <c r="N109" s="71">
        <v>0</v>
      </c>
      <c r="O109" s="70">
        <v>0</v>
      </c>
      <c r="P109" s="71">
        <v>0</v>
      </c>
      <c r="Q109" s="70">
        <v>0</v>
      </c>
      <c r="R109" s="71">
        <v>0</v>
      </c>
      <c r="S109" s="70">
        <v>0</v>
      </c>
      <c r="T109" s="71">
        <v>0</v>
      </c>
      <c r="U109" s="70">
        <v>0</v>
      </c>
      <c r="V109" s="71">
        <v>0</v>
      </c>
    </row>
    <row r="110" spans="1:22" x14ac:dyDescent="0.25">
      <c r="A110" s="34">
        <f t="shared" si="7"/>
        <v>1</v>
      </c>
      <c r="B110" s="47">
        <v>6394</v>
      </c>
      <c r="C110" s="47" t="str">
        <f>_xlfn.XLOOKUP(__xlnm._FilterDatabase_1512[[#This Row],[SAPSA Number]],'DS Point summary'!A:A,'DS Point summary'!B:B)</f>
        <v>Marthinus Jacobus</v>
      </c>
      <c r="D110" s="47" t="str">
        <f>_xlfn.XLOOKUP(__xlnm._FilterDatabase_1512[[#This Row],[SAPSA Number]],'DS Point summary'!A:A,'DS Point summary'!C:C)</f>
        <v>Booysen</v>
      </c>
      <c r="E110" s="118" t="str">
        <f>_xlfn.XLOOKUP(__xlnm._FilterDatabase_1512[[#This Row],[SAPSA Number]],'DS Point summary'!A:A,'DS Point summary'!D:D)</f>
        <v>MJ</v>
      </c>
      <c r="F110" s="19" t="str">
        <f ca="1">_xlfn.XLOOKUP(__xlnm._FilterDatabase_1512[[#This Row],[SAPSA Number]],'DS Point summary'!A:A,'DS Point summary'!E:E)</f>
        <v xml:space="preserve"> </v>
      </c>
      <c r="G110" s="21">
        <f ca="1">_xlfn.XLOOKUP(__xlnm._FilterDatabase_1512[[#This Row],[SAPSA Number]],'DS Point summary'!A:A,'DS Point summary'!F:F)</f>
        <v>45</v>
      </c>
      <c r="H110" s="36" t="s">
        <v>678</v>
      </c>
      <c r="I110" s="37">
        <f t="shared" si="8"/>
        <v>0</v>
      </c>
      <c r="J110" s="24">
        <f t="shared" si="6"/>
        <v>0</v>
      </c>
      <c r="K110" s="70">
        <v>0</v>
      </c>
      <c r="L110" s="71">
        <v>0</v>
      </c>
      <c r="M110" s="70">
        <v>0</v>
      </c>
      <c r="N110" s="71">
        <v>0</v>
      </c>
      <c r="O110" s="70">
        <v>0</v>
      </c>
      <c r="P110" s="71">
        <v>0</v>
      </c>
      <c r="Q110" s="70">
        <v>0</v>
      </c>
      <c r="R110" s="71">
        <v>0</v>
      </c>
      <c r="S110" s="70">
        <v>0</v>
      </c>
      <c r="T110" s="71">
        <v>0</v>
      </c>
      <c r="U110" s="70">
        <v>0</v>
      </c>
      <c r="V110" s="71">
        <v>0</v>
      </c>
    </row>
    <row r="111" spans="1:22" x14ac:dyDescent="0.25">
      <c r="A111" s="34">
        <f t="shared" si="7"/>
        <v>1</v>
      </c>
      <c r="B111" s="47">
        <v>6395</v>
      </c>
      <c r="C111" s="47" t="s">
        <v>726</v>
      </c>
      <c r="D111" s="47" t="s">
        <v>727</v>
      </c>
      <c r="E111" s="118" t="str">
        <f>_xlfn.XLOOKUP(__xlnm._FilterDatabase_1512[[#This Row],[SAPSA Number]],'DS Point summary'!A:A,'DS Point summary'!D:D)</f>
        <v>AJP</v>
      </c>
      <c r="F111" s="19" t="str">
        <f ca="1">_xlfn.XLOOKUP(__xlnm._FilterDatabase_1512[[#This Row],[SAPSA Number]],'DS Point summary'!A:A,'DS Point summary'!E:E)</f>
        <v>S</v>
      </c>
      <c r="G111" s="21">
        <f ca="1">_xlfn.XLOOKUP(__xlnm._FilterDatabase_1512[[#This Row],[SAPSA Number]],'DS Point summary'!A:A,'DS Point summary'!F:F)</f>
        <v>54</v>
      </c>
      <c r="H111" s="36" t="s">
        <v>678</v>
      </c>
      <c r="I111" s="37">
        <f t="shared" si="8"/>
        <v>0</v>
      </c>
      <c r="J111" s="24">
        <f t="shared" si="6"/>
        <v>0</v>
      </c>
      <c r="K111" s="70">
        <v>0</v>
      </c>
      <c r="L111" s="71">
        <v>0</v>
      </c>
      <c r="M111" s="70">
        <v>0</v>
      </c>
      <c r="N111" s="71">
        <v>0</v>
      </c>
      <c r="O111" s="70">
        <v>0</v>
      </c>
      <c r="P111" s="71">
        <v>0</v>
      </c>
      <c r="Q111" s="70">
        <v>0</v>
      </c>
      <c r="R111" s="71">
        <v>0</v>
      </c>
      <c r="S111" s="70">
        <v>0</v>
      </c>
      <c r="T111" s="71">
        <v>0</v>
      </c>
      <c r="U111" s="70">
        <v>0</v>
      </c>
      <c r="V111" s="71">
        <v>0</v>
      </c>
    </row>
    <row r="112" spans="1:22" x14ac:dyDescent="0.25">
      <c r="A112" s="34">
        <f t="shared" si="7"/>
        <v>1</v>
      </c>
      <c r="B112" s="35">
        <v>6434</v>
      </c>
      <c r="C112" s="47" t="str">
        <f>_xlfn.XLOOKUP(__xlnm._FilterDatabase_1512[[#This Row],[SAPSA Number]],'DS Point summary'!A:A,'DS Point summary'!B:B)</f>
        <v>Francois Robert</v>
      </c>
      <c r="D112" s="47" t="str">
        <f>_xlfn.XLOOKUP(__xlnm._FilterDatabase_1512[[#This Row],[SAPSA Number]],'DS Point summary'!A:A,'DS Point summary'!C:C)</f>
        <v>Koekemoer</v>
      </c>
      <c r="E112" s="118" t="str">
        <f>_xlfn.XLOOKUP(__xlnm._FilterDatabase_1512[[#This Row],[SAPSA Number]],'DS Point summary'!A:A,'DS Point summary'!D:D)</f>
        <v>FR</v>
      </c>
      <c r="F112" s="19" t="str">
        <f ca="1">_xlfn.XLOOKUP(__xlnm._FilterDatabase_1512[[#This Row],[SAPSA Number]],'DS Point summary'!A:A,'DS Point summary'!E:E)</f>
        <v xml:space="preserve"> </v>
      </c>
      <c r="G112" s="21">
        <f ca="1">_xlfn.XLOOKUP(__xlnm._FilterDatabase_1512[[#This Row],[SAPSA Number]],'DS Point summary'!A:A,'DS Point summary'!F:F)</f>
        <v>41</v>
      </c>
      <c r="H112" s="36" t="s">
        <v>678</v>
      </c>
      <c r="I112" s="37">
        <f t="shared" si="8"/>
        <v>0</v>
      </c>
      <c r="J112" s="24">
        <f t="shared" si="6"/>
        <v>0</v>
      </c>
      <c r="K112" s="70">
        <v>0</v>
      </c>
      <c r="L112" s="71">
        <v>0</v>
      </c>
      <c r="M112" s="70">
        <v>0</v>
      </c>
      <c r="N112" s="71">
        <v>0</v>
      </c>
      <c r="O112" s="70">
        <v>0</v>
      </c>
      <c r="P112" s="71">
        <v>0</v>
      </c>
      <c r="Q112" s="70">
        <v>0</v>
      </c>
      <c r="R112" s="71">
        <v>0</v>
      </c>
      <c r="S112" s="70">
        <v>0</v>
      </c>
      <c r="T112" s="71">
        <v>0</v>
      </c>
      <c r="U112" s="70">
        <v>0</v>
      </c>
      <c r="V112" s="71">
        <v>0</v>
      </c>
    </row>
    <row r="113" spans="1:22" x14ac:dyDescent="0.25">
      <c r="A113" s="34">
        <f t="shared" si="7"/>
        <v>1</v>
      </c>
      <c r="B113" s="53">
        <v>6435</v>
      </c>
      <c r="C113" s="47" t="str">
        <f>_xlfn.XLOOKUP(__xlnm._FilterDatabase_1512[[#This Row],[SAPSA Number]],'DS Point summary'!A:A,'DS Point summary'!B:B)</f>
        <v>Ethan</v>
      </c>
      <c r="D113" s="47" t="str">
        <f>_xlfn.XLOOKUP(__xlnm._FilterDatabase_1512[[#This Row],[SAPSA Number]],'DS Point summary'!A:A,'DS Point summary'!C:C)</f>
        <v>Pillay</v>
      </c>
      <c r="E113" s="36" t="str">
        <f>_xlfn.XLOOKUP(__xlnm._FilterDatabase_1512[[#This Row],[SAPSA Number]],'DS Point summary'!A:A,'DS Point summary'!D:D)</f>
        <v>E</v>
      </c>
      <c r="F113" s="19" t="str">
        <f>_xlfn.XLOOKUP(__xlnm._FilterDatabase_1512[[#This Row],[SAPSA Number]],'DS Point summary'!A:A,'DS Point summary'!E:E)</f>
        <v>S Jnr</v>
      </c>
      <c r="G113" s="21">
        <f ca="1">_xlfn.XLOOKUP(__xlnm._FilterDatabase_1512[[#This Row],[SAPSA Number]],'DS Point summary'!A:A,'DS Point summary'!F:F)</f>
        <v>13</v>
      </c>
      <c r="H113" s="36" t="s">
        <v>678</v>
      </c>
      <c r="I113" s="37">
        <f t="shared" si="8"/>
        <v>0</v>
      </c>
      <c r="J113" s="24">
        <f t="shared" si="6"/>
        <v>0</v>
      </c>
      <c r="K113" s="70">
        <v>0</v>
      </c>
      <c r="L113" s="71">
        <v>0</v>
      </c>
      <c r="M113" s="70">
        <v>0</v>
      </c>
      <c r="N113" s="71">
        <v>0</v>
      </c>
      <c r="O113" s="70">
        <v>0</v>
      </c>
      <c r="P113" s="71">
        <v>0</v>
      </c>
      <c r="Q113" s="70">
        <v>0</v>
      </c>
      <c r="R113" s="71">
        <v>0</v>
      </c>
      <c r="S113" s="70">
        <v>0</v>
      </c>
      <c r="T113" s="71">
        <v>0</v>
      </c>
      <c r="U113" s="70">
        <v>0</v>
      </c>
      <c r="V113" s="71">
        <v>0</v>
      </c>
    </row>
    <row r="114" spans="1:22" x14ac:dyDescent="0.25">
      <c r="A114" s="34">
        <f t="shared" si="7"/>
        <v>1</v>
      </c>
      <c r="B114" s="47">
        <v>6436</v>
      </c>
      <c r="C114" s="47" t="str">
        <f>_xlfn.XLOOKUP(__xlnm._FilterDatabase_1512[[#This Row],[SAPSA Number]],'DS Point summary'!A:A,'DS Point summary'!B:B)</f>
        <v>Johan</v>
      </c>
      <c r="D114" s="47" t="str">
        <f>_xlfn.XLOOKUP(__xlnm._FilterDatabase_1512[[#This Row],[SAPSA Number]],'DS Point summary'!A:A,'DS Point summary'!C:C)</f>
        <v>van Greunen</v>
      </c>
      <c r="E114" s="36" t="str">
        <f>_xlfn.XLOOKUP(__xlnm._FilterDatabase_1512[[#This Row],[SAPSA Number]],'DS Point summary'!A:A,'DS Point summary'!D:D)</f>
        <v>J</v>
      </c>
      <c r="F114" s="19" t="str">
        <f ca="1">_xlfn.XLOOKUP(__xlnm._FilterDatabase_1512[[#This Row],[SAPSA Number]],'DS Point summary'!A:A,'DS Point summary'!E:E)</f>
        <v xml:space="preserve"> </v>
      </c>
      <c r="G114" s="21">
        <f ca="1">_xlfn.XLOOKUP(__xlnm._FilterDatabase_1512[[#This Row],[SAPSA Number]],'DS Point summary'!A:A,'DS Point summary'!F:F)</f>
        <v>43</v>
      </c>
      <c r="H114" s="36" t="s">
        <v>678</v>
      </c>
      <c r="I114" s="37">
        <f t="shared" si="8"/>
        <v>0</v>
      </c>
      <c r="J114" s="24">
        <f t="shared" si="6"/>
        <v>0</v>
      </c>
      <c r="K114" s="70">
        <v>0</v>
      </c>
      <c r="L114" s="71">
        <v>0</v>
      </c>
      <c r="M114" s="70">
        <v>0</v>
      </c>
      <c r="N114" s="71">
        <v>0</v>
      </c>
      <c r="O114" s="70">
        <v>0</v>
      </c>
      <c r="P114" s="71">
        <v>0</v>
      </c>
      <c r="Q114" s="70">
        <v>0</v>
      </c>
      <c r="R114" s="71">
        <v>0</v>
      </c>
      <c r="S114" s="70">
        <v>0</v>
      </c>
      <c r="T114" s="71">
        <v>0</v>
      </c>
      <c r="U114" s="70">
        <v>0</v>
      </c>
      <c r="V114" s="71">
        <v>0</v>
      </c>
    </row>
    <row r="115" spans="1:22" x14ac:dyDescent="0.25">
      <c r="A115" s="34">
        <f t="shared" si="7"/>
        <v>1</v>
      </c>
      <c r="B115" s="53">
        <v>6470</v>
      </c>
      <c r="C115" s="47" t="str">
        <f>_xlfn.XLOOKUP(__xlnm._FilterDatabase_1512[[#This Row],[SAPSA Number]],'DS Point summary'!A:A,'DS Point summary'!B:B)</f>
        <v>Koseelan (Seelan)</v>
      </c>
      <c r="D115" s="47" t="str">
        <f>_xlfn.XLOOKUP(__xlnm._FilterDatabase_1512[[#This Row],[SAPSA Number]],'DS Point summary'!A:A,'DS Point summary'!C:C)</f>
        <v>Pillay</v>
      </c>
      <c r="E115" s="36" t="str">
        <f>_xlfn.XLOOKUP(__xlnm._FilterDatabase_1512[[#This Row],[SAPSA Number]],'DS Point summary'!A:A,'DS Point summary'!D:D)</f>
        <v>K</v>
      </c>
      <c r="F115" s="19" t="str">
        <f ca="1">_xlfn.XLOOKUP(__xlnm._FilterDatabase_1512[[#This Row],[SAPSA Number]],'DS Point summary'!A:A,'DS Point summary'!E:E)</f>
        <v xml:space="preserve"> </v>
      </c>
      <c r="G115" s="21">
        <f ca="1">_xlfn.XLOOKUP(__xlnm._FilterDatabase_1512[[#This Row],[SAPSA Number]],'DS Point summary'!A:A,'DS Point summary'!F:F)</f>
        <v>46</v>
      </c>
      <c r="H115" s="36" t="s">
        <v>678</v>
      </c>
      <c r="I115" s="37">
        <f t="shared" si="8"/>
        <v>0</v>
      </c>
      <c r="J115" s="24">
        <f t="shared" si="6"/>
        <v>0</v>
      </c>
      <c r="K115" s="70">
        <v>0</v>
      </c>
      <c r="L115" s="71">
        <v>0</v>
      </c>
      <c r="M115" s="70">
        <v>0</v>
      </c>
      <c r="N115" s="71">
        <v>0</v>
      </c>
      <c r="O115" s="70">
        <v>0</v>
      </c>
      <c r="P115" s="71">
        <v>0</v>
      </c>
      <c r="Q115" s="70">
        <v>0</v>
      </c>
      <c r="R115" s="71">
        <v>0</v>
      </c>
      <c r="S115" s="70">
        <v>0</v>
      </c>
      <c r="T115" s="71">
        <v>0</v>
      </c>
      <c r="U115" s="70">
        <v>0</v>
      </c>
      <c r="V115" s="71">
        <v>0</v>
      </c>
    </row>
    <row r="116" spans="1:22" x14ac:dyDescent="0.25">
      <c r="A116" s="34">
        <f t="shared" si="7"/>
        <v>1</v>
      </c>
      <c r="B116" s="47"/>
      <c r="C116" s="47">
        <f>_xlfn.XLOOKUP(__xlnm._FilterDatabase_1512[[#This Row],[SAPSA Number]],'DS Point summary'!A:A,'DS Point summary'!B:B)</f>
        <v>0</v>
      </c>
      <c r="D116" s="47">
        <f>_xlfn.XLOOKUP(__xlnm._FilterDatabase_1512[[#This Row],[SAPSA Number]],'DS Point summary'!A:A,'DS Point summary'!C:C)</f>
        <v>0</v>
      </c>
      <c r="E116" s="66">
        <f>_xlfn.XLOOKUP(__xlnm._FilterDatabase_1512[[#This Row],[SAPSA Number]],'DS Point summary'!A:A,'DS Point summary'!D:D)</f>
        <v>0</v>
      </c>
      <c r="F116" s="19">
        <f>_xlfn.XLOOKUP(__xlnm._FilterDatabase_1512[[#This Row],[SAPSA Number]],'DS Point summary'!A:A,'DS Point summary'!E:E)</f>
        <v>0</v>
      </c>
      <c r="G116" s="21" t="e">
        <f>_xlfn.XLOOKUP(__xlnm._FilterDatabase_1512[[#This Row],[SAPSA Number]],'DS Point summary'!A:A,'DS Point summary'!F:F)</f>
        <v>#N/A</v>
      </c>
      <c r="H116" s="36" t="s">
        <v>678</v>
      </c>
      <c r="I116" s="37">
        <f t="shared" si="8"/>
        <v>0</v>
      </c>
      <c r="J116" s="24">
        <f t="shared" si="6"/>
        <v>0</v>
      </c>
      <c r="K116" s="70">
        <v>0</v>
      </c>
      <c r="L116" s="71">
        <v>0</v>
      </c>
      <c r="M116" s="70">
        <v>0</v>
      </c>
      <c r="N116" s="71">
        <v>0</v>
      </c>
      <c r="O116" s="70">
        <v>0</v>
      </c>
      <c r="P116" s="71">
        <v>0</v>
      </c>
      <c r="Q116" s="70">
        <v>0</v>
      </c>
      <c r="R116" s="71">
        <v>0</v>
      </c>
      <c r="S116" s="70">
        <v>0</v>
      </c>
      <c r="T116" s="71">
        <v>0</v>
      </c>
      <c r="U116" s="70">
        <v>0</v>
      </c>
      <c r="V116" s="71">
        <v>0</v>
      </c>
    </row>
    <row r="117" spans="1:22" x14ac:dyDescent="0.25">
      <c r="A117" s="34">
        <f t="shared" si="7"/>
        <v>1</v>
      </c>
      <c r="B117" s="123">
        <v>6564</v>
      </c>
      <c r="C117" s="123" t="str">
        <f>_xlfn.XLOOKUP(__xlnm._FilterDatabase_1512[[#This Row],[SAPSA Number]],'DS Point summary'!A:A,'DS Point summary'!B:B)</f>
        <v xml:space="preserve">Schalk </v>
      </c>
      <c r="D117" s="123" t="str">
        <f>_xlfn.XLOOKUP(__xlnm._FilterDatabase_1512[[#This Row],[SAPSA Number]],'DS Point summary'!A:A,'DS Point summary'!C:C)</f>
        <v>van Jaarsveld</v>
      </c>
      <c r="E117" s="124" t="str">
        <f>_xlfn.XLOOKUP(__xlnm._FilterDatabase_1512[[#This Row],[SAPSA Number]],'DS Point summary'!A:A,'DS Point summary'!D:D)</f>
        <v>WS</v>
      </c>
      <c r="F117" s="19" t="str">
        <f ca="1">_xlfn.XLOOKUP(__xlnm._FilterDatabase_1512[[#This Row],[SAPSA Number]],'DS Point summary'!A:A,'DS Point summary'!E:E)</f>
        <v xml:space="preserve"> </v>
      </c>
      <c r="G117" s="21">
        <f ca="1">_xlfn.XLOOKUP(__xlnm._FilterDatabase_1512[[#This Row],[SAPSA Number]],'DS Point summary'!A:A,'DS Point summary'!F:F)</f>
        <v>38</v>
      </c>
      <c r="H117" s="36" t="s">
        <v>678</v>
      </c>
      <c r="I117" s="37">
        <f t="shared" si="8"/>
        <v>0</v>
      </c>
      <c r="J117" s="24">
        <f t="shared" si="6"/>
        <v>0</v>
      </c>
      <c r="K117" s="70">
        <v>0</v>
      </c>
      <c r="L117" s="71">
        <v>0</v>
      </c>
      <c r="M117" s="70">
        <v>0</v>
      </c>
      <c r="N117" s="71">
        <v>0</v>
      </c>
      <c r="O117" s="70">
        <v>0</v>
      </c>
      <c r="P117" s="71">
        <v>0</v>
      </c>
      <c r="Q117" s="70">
        <v>0</v>
      </c>
      <c r="R117" s="71">
        <v>0</v>
      </c>
      <c r="S117" s="70">
        <v>0</v>
      </c>
      <c r="T117" s="71">
        <v>0</v>
      </c>
      <c r="U117" s="70">
        <v>0</v>
      </c>
      <c r="V117" s="71">
        <v>0</v>
      </c>
    </row>
    <row r="118" spans="1:22" x14ac:dyDescent="0.25">
      <c r="A118" s="34">
        <f t="shared" si="7"/>
        <v>1</v>
      </c>
      <c r="B118" s="123">
        <v>4862</v>
      </c>
      <c r="C118" s="123" t="str">
        <f>_xlfn.XLOOKUP(__xlnm._FilterDatabase_1512[[#This Row],[SAPSA Number]],'DS Point summary'!A:A,'DS Point summary'!B:B)</f>
        <v>George Keith</v>
      </c>
      <c r="D118" s="123" t="str">
        <f>_xlfn.XLOOKUP(__xlnm._FilterDatabase_1512[[#This Row],[SAPSA Number]],'DS Point summary'!A:A,'DS Point summary'!C:C)</f>
        <v>Marais</v>
      </c>
      <c r="E118" s="124" t="str">
        <f>_xlfn.XLOOKUP(__xlnm._FilterDatabase_1512[[#This Row],[SAPSA Number]],'DS Point summary'!A:A,'DS Point summary'!D:D)</f>
        <v>GK</v>
      </c>
      <c r="F118" s="19" t="str">
        <f>_xlfn.XLOOKUP(__xlnm._FilterDatabase_1512[[#This Row],[SAPSA Number]],'DS Point summary'!A:A,'DS Point summary'!E:E)</f>
        <v>S</v>
      </c>
      <c r="G118" s="21">
        <f ca="1">_xlfn.XLOOKUP(__xlnm._FilterDatabase_1512[[#This Row],[SAPSA Number]],'DS Point summary'!A:A,'DS Point summary'!F:F)</f>
        <v>50</v>
      </c>
      <c r="H118" s="36" t="s">
        <v>678</v>
      </c>
      <c r="I118" s="37">
        <f t="shared" si="8"/>
        <v>0</v>
      </c>
      <c r="J118" s="24">
        <f t="shared" si="6"/>
        <v>0</v>
      </c>
      <c r="K118" s="70">
        <v>0</v>
      </c>
      <c r="L118" s="71">
        <v>0</v>
      </c>
      <c r="M118" s="70">
        <v>0</v>
      </c>
      <c r="N118" s="71">
        <v>0</v>
      </c>
      <c r="O118" s="70">
        <v>0</v>
      </c>
      <c r="P118" s="71">
        <v>0</v>
      </c>
      <c r="Q118" s="70">
        <v>0</v>
      </c>
      <c r="R118" s="71">
        <v>0</v>
      </c>
      <c r="S118" s="70">
        <v>0</v>
      </c>
      <c r="T118" s="71">
        <v>0</v>
      </c>
      <c r="U118" s="70">
        <v>0</v>
      </c>
      <c r="V118" s="71">
        <v>0</v>
      </c>
    </row>
    <row r="119" spans="1:22" ht="25.5" x14ac:dyDescent="0.25">
      <c r="A119" s="34">
        <f t="shared" si="7"/>
        <v>1</v>
      </c>
      <c r="B119" s="142">
        <v>138</v>
      </c>
      <c r="C119" s="123" t="str">
        <f>_xlfn.XLOOKUP(__xlnm._FilterDatabase_1512[[#This Row],[SAPSA Number]],'DS Point summary'!A:A,'DS Point summary'!B:B)</f>
        <v>Lorette</v>
      </c>
      <c r="D119" s="123" t="str">
        <f>_xlfn.XLOOKUP(__xlnm._FilterDatabase_1512[[#This Row],[SAPSA Number]],'DS Point summary'!A:A,'DS Point summary'!C:C)</f>
        <v>Janse van Rensburg</v>
      </c>
      <c r="E119" s="124" t="str">
        <f>_xlfn.XLOOKUP(__xlnm._FilterDatabase_1512[[#This Row],[SAPSA Number]],'DS Point summary'!A:A,'DS Point summary'!D:D)</f>
        <v>L</v>
      </c>
      <c r="F119" s="19" t="str">
        <f>_xlfn.XLOOKUP(__xlnm._FilterDatabase_1512[[#This Row],[SAPSA Number]],'DS Point summary'!A:A,'DS Point summary'!E:E)</f>
        <v>Lady</v>
      </c>
      <c r="G119" s="21">
        <f ca="1">_xlfn.XLOOKUP(__xlnm._FilterDatabase_1512[[#This Row],[SAPSA Number]],'DS Point summary'!A:A,'DS Point summary'!F:F)</f>
        <v>60</v>
      </c>
      <c r="H119" s="36" t="s">
        <v>678</v>
      </c>
      <c r="I119" s="37">
        <f t="shared" si="8"/>
        <v>0</v>
      </c>
      <c r="J119" s="24">
        <f t="shared" si="6"/>
        <v>0</v>
      </c>
      <c r="K119" s="70">
        <v>0</v>
      </c>
      <c r="L119" s="71">
        <v>0</v>
      </c>
      <c r="M119" s="70">
        <v>0</v>
      </c>
      <c r="N119" s="71">
        <v>0</v>
      </c>
      <c r="O119" s="70">
        <v>0</v>
      </c>
      <c r="P119" s="71">
        <v>0</v>
      </c>
      <c r="Q119" s="70">
        <v>0</v>
      </c>
      <c r="R119" s="71">
        <v>0</v>
      </c>
      <c r="S119" s="70">
        <v>0</v>
      </c>
      <c r="T119" s="71">
        <v>0</v>
      </c>
      <c r="U119" s="70">
        <v>0</v>
      </c>
      <c r="V119" s="71">
        <v>0</v>
      </c>
    </row>
    <row r="120" spans="1:22" ht="25.5" x14ac:dyDescent="0.25">
      <c r="A120" s="34">
        <f t="shared" si="7"/>
        <v>1</v>
      </c>
      <c r="B120" s="142">
        <v>6627</v>
      </c>
      <c r="C120" s="123" t="str">
        <f>_xlfn.XLOOKUP(__xlnm._FilterDatabase_1512[[#This Row],[SAPSA Number]],'DS Point summary'!A:A,'DS Point summary'!B:B)</f>
        <v>Lukas Wilhelm</v>
      </c>
      <c r="D120" s="123" t="str">
        <f>_xlfn.XLOOKUP(__xlnm._FilterDatabase_1512[[#This Row],[SAPSA Number]],'DS Point summary'!A:A,'DS Point summary'!C:C)</f>
        <v>Janse van Rensburg</v>
      </c>
      <c r="E120" s="124" t="str">
        <f>_xlfn.XLOOKUP(__xlnm._FilterDatabase_1512[[#This Row],[SAPSA Number]],'DS Point summary'!A:A,'DS Point summary'!D:D)</f>
        <v>LW</v>
      </c>
      <c r="F120" s="19" t="str">
        <f ca="1">_xlfn.XLOOKUP(__xlnm._FilterDatabase_1512[[#This Row],[SAPSA Number]],'DS Point summary'!A:A,'DS Point summary'!E:E)</f>
        <v>SS</v>
      </c>
      <c r="G120" s="21">
        <f ca="1">_xlfn.XLOOKUP(__xlnm._FilterDatabase_1512[[#This Row],[SAPSA Number]],'DS Point summary'!A:A,'DS Point summary'!F:F)</f>
        <v>75</v>
      </c>
      <c r="H120" s="36" t="s">
        <v>678</v>
      </c>
      <c r="I120" s="37">
        <f t="shared" si="8"/>
        <v>0</v>
      </c>
      <c r="J120" s="24">
        <f t="shared" si="6"/>
        <v>0</v>
      </c>
      <c r="K120" s="70">
        <v>0</v>
      </c>
      <c r="L120" s="71">
        <v>0</v>
      </c>
      <c r="M120" s="70">
        <v>0</v>
      </c>
      <c r="N120" s="71">
        <v>0</v>
      </c>
      <c r="O120" s="70">
        <v>0</v>
      </c>
      <c r="P120" s="71">
        <v>0</v>
      </c>
      <c r="Q120" s="70">
        <v>0</v>
      </c>
      <c r="R120" s="71">
        <v>0</v>
      </c>
      <c r="S120" s="70">
        <v>0</v>
      </c>
      <c r="T120" s="71">
        <v>0</v>
      </c>
      <c r="U120" s="70">
        <v>0</v>
      </c>
      <c r="V120" s="71">
        <v>0</v>
      </c>
    </row>
    <row r="121" spans="1:22" x14ac:dyDescent="0.25">
      <c r="A121" s="34">
        <f t="shared" si="7"/>
        <v>1</v>
      </c>
      <c r="B121" s="142">
        <v>5804</v>
      </c>
      <c r="C121" s="123" t="str">
        <f>_xlfn.XLOOKUP(__xlnm._FilterDatabase_1512[[#This Row],[SAPSA Number]],'DS Point summary'!A:A,'DS Point summary'!B:B)</f>
        <v>Louis Johannes</v>
      </c>
      <c r="D121" s="123" t="str">
        <f>_xlfn.XLOOKUP(__xlnm._FilterDatabase_1512[[#This Row],[SAPSA Number]],'DS Point summary'!A:A,'DS Point summary'!C:C)</f>
        <v>Nel</v>
      </c>
      <c r="E121" s="124" t="str">
        <f>_xlfn.XLOOKUP(__xlnm._FilterDatabase_1512[[#This Row],[SAPSA Number]],'DS Point summary'!A:A,'DS Point summary'!D:D)</f>
        <v>LJ</v>
      </c>
      <c r="F121" s="19" t="str">
        <f ca="1">_xlfn.XLOOKUP(__xlnm._FilterDatabase_1512[[#This Row],[SAPSA Number]],'DS Point summary'!A:A,'DS Point summary'!E:E)</f>
        <v xml:space="preserve"> </v>
      </c>
      <c r="G121" s="21">
        <f ca="1">_xlfn.XLOOKUP(__xlnm._FilterDatabase_1512[[#This Row],[SAPSA Number]],'DS Point summary'!A:A,'DS Point summary'!F:F)</f>
        <v>44</v>
      </c>
      <c r="H121" s="36" t="s">
        <v>678</v>
      </c>
      <c r="I121" s="37">
        <f t="shared" si="8"/>
        <v>0</v>
      </c>
      <c r="J121" s="24">
        <f t="shared" si="6"/>
        <v>0</v>
      </c>
      <c r="K121" s="70">
        <v>0</v>
      </c>
      <c r="L121" s="71">
        <v>0</v>
      </c>
      <c r="M121" s="70">
        <v>0</v>
      </c>
      <c r="N121" s="71">
        <v>0</v>
      </c>
      <c r="O121" s="70">
        <v>0</v>
      </c>
      <c r="P121" s="71">
        <v>0</v>
      </c>
      <c r="Q121" s="70">
        <v>0</v>
      </c>
      <c r="R121" s="71">
        <v>0</v>
      </c>
      <c r="S121" s="70">
        <v>0</v>
      </c>
      <c r="T121" s="71">
        <v>0</v>
      </c>
      <c r="U121" s="70">
        <v>0</v>
      </c>
      <c r="V121" s="71">
        <v>0</v>
      </c>
    </row>
    <row r="122" spans="1:22" x14ac:dyDescent="0.25">
      <c r="A122" s="34">
        <f t="shared" si="7"/>
        <v>1</v>
      </c>
      <c r="B122" s="142">
        <v>6633</v>
      </c>
      <c r="C122" s="123" t="str">
        <f>_xlfn.XLOOKUP(__xlnm._FilterDatabase_1512[[#This Row],[SAPSA Number]],'DS Point summary'!A:A,'DS Point summary'!B:B)</f>
        <v>Allessandro Raffaele</v>
      </c>
      <c r="D122" s="123" t="str">
        <f>_xlfn.XLOOKUP(__xlnm._FilterDatabase_1512[[#This Row],[SAPSA Number]],'DS Point summary'!A:A,'DS Point summary'!C:C)</f>
        <v>Paschini</v>
      </c>
      <c r="E122" s="124" t="str">
        <f>_xlfn.XLOOKUP(__xlnm._FilterDatabase_1512[[#This Row],[SAPSA Number]],'DS Point summary'!A:A,'DS Point summary'!D:D)</f>
        <v>AR</v>
      </c>
      <c r="F122" s="19" t="str">
        <f ca="1">_xlfn.XLOOKUP(__xlnm._FilterDatabase_1512[[#This Row],[SAPSA Number]],'DS Point summary'!A:A,'DS Point summary'!E:E)</f>
        <v xml:space="preserve"> </v>
      </c>
      <c r="G122" s="21">
        <f ca="1">_xlfn.XLOOKUP(__xlnm._FilterDatabase_1512[[#This Row],[SAPSA Number]],'DS Point summary'!A:A,'DS Point summary'!F:F)</f>
        <v>22</v>
      </c>
      <c r="H122" s="36" t="s">
        <v>678</v>
      </c>
      <c r="I122" s="37">
        <f t="shared" si="8"/>
        <v>0</v>
      </c>
      <c r="J122" s="24">
        <f t="shared" si="6"/>
        <v>0</v>
      </c>
      <c r="K122" s="70">
        <v>0</v>
      </c>
      <c r="L122" s="71">
        <v>0</v>
      </c>
      <c r="M122" s="70">
        <v>0</v>
      </c>
      <c r="N122" s="71">
        <v>0</v>
      </c>
      <c r="O122" s="70">
        <v>0</v>
      </c>
      <c r="P122" s="71">
        <v>0</v>
      </c>
      <c r="Q122" s="70">
        <v>0</v>
      </c>
      <c r="R122" s="71">
        <v>0</v>
      </c>
      <c r="S122" s="70">
        <v>0</v>
      </c>
      <c r="T122" s="71">
        <v>0</v>
      </c>
      <c r="U122" s="70">
        <v>0</v>
      </c>
      <c r="V122" s="71">
        <v>0</v>
      </c>
    </row>
    <row r="123" spans="1:22" x14ac:dyDescent="0.25">
      <c r="A123" s="34">
        <f t="shared" si="7"/>
        <v>1</v>
      </c>
      <c r="B123" s="142">
        <v>3394</v>
      </c>
      <c r="C123" s="123" t="str">
        <f>_xlfn.XLOOKUP(__xlnm._FilterDatabase_1512[[#This Row],[SAPSA Number]],'DS Point summary'!A:A,'DS Point summary'!B:B)</f>
        <v>Rudolph Teodor</v>
      </c>
      <c r="D123" s="123" t="str">
        <f>_xlfn.XLOOKUP(__xlnm._FilterDatabase_1512[[#This Row],[SAPSA Number]],'DS Point summary'!A:A,'DS Point summary'!C:C)</f>
        <v>Buhrmann</v>
      </c>
      <c r="E123" s="124" t="str">
        <f>_xlfn.XLOOKUP(__xlnm._FilterDatabase_1512[[#This Row],[SAPSA Number]],'DS Point summary'!A:A,'DS Point summary'!D:D)</f>
        <v>RT</v>
      </c>
      <c r="F123" s="19" t="str">
        <f>_xlfn.XLOOKUP(__xlnm._FilterDatabase_1512[[#This Row],[SAPSA Number]],'DS Point summary'!A:A,'DS Point summary'!E:E)</f>
        <v>S</v>
      </c>
      <c r="G123" s="21">
        <f ca="1">_xlfn.XLOOKUP(__xlnm._FilterDatabase_1512[[#This Row],[SAPSA Number]],'DS Point summary'!A:A,'DS Point summary'!F:F)</f>
        <v>50</v>
      </c>
      <c r="H123" s="36" t="s">
        <v>678</v>
      </c>
      <c r="I123" s="37">
        <f t="shared" si="8"/>
        <v>0</v>
      </c>
      <c r="J123" s="24">
        <f t="shared" si="6"/>
        <v>0</v>
      </c>
      <c r="K123" s="70">
        <v>0</v>
      </c>
      <c r="L123" s="71">
        <v>0</v>
      </c>
      <c r="M123" s="70">
        <v>0</v>
      </c>
      <c r="N123" s="71">
        <v>0</v>
      </c>
      <c r="O123" s="70">
        <v>0</v>
      </c>
      <c r="P123" s="71">
        <v>0</v>
      </c>
      <c r="Q123" s="70">
        <v>0</v>
      </c>
      <c r="R123" s="71">
        <v>0</v>
      </c>
      <c r="S123" s="70">
        <v>0</v>
      </c>
      <c r="T123" s="71">
        <v>0</v>
      </c>
      <c r="U123" s="70">
        <v>0</v>
      </c>
      <c r="V123" s="71">
        <v>0</v>
      </c>
    </row>
    <row r="124" spans="1:22" x14ac:dyDescent="0.25">
      <c r="A124" s="34">
        <f t="shared" si="7"/>
        <v>1</v>
      </c>
      <c r="B124" s="143"/>
      <c r="C124" s="123">
        <f>_xlfn.XLOOKUP(__xlnm._FilterDatabase_1512[[#This Row],[SAPSA Number]],'DS Point summary'!A:A,'DS Point summary'!B:B)</f>
        <v>0</v>
      </c>
      <c r="D124" s="123">
        <f>_xlfn.XLOOKUP(__xlnm._FilterDatabase_1512[[#This Row],[SAPSA Number]],'DS Point summary'!A:A,'DS Point summary'!C:C)</f>
        <v>0</v>
      </c>
      <c r="E124" s="124">
        <f>_xlfn.XLOOKUP(__xlnm._FilterDatabase_1512[[#This Row],[SAPSA Number]],'DS Point summary'!A:A,'DS Point summary'!D:D)</f>
        <v>0</v>
      </c>
      <c r="F124" s="19" t="e">
        <f>_xlfn.XLOOKUP(__xlnm._FilterDatabase_1512[[#This Row],[SAPSA Number]],'DS Point summary'!A:A,'DS Point summary'!E:E)</f>
        <v>#N/A</v>
      </c>
      <c r="G124" s="21">
        <f>_xlfn.XLOOKUP(__xlnm._FilterDatabase_1512[[#This Row],[SAPSA Number]],'DS Point summary'!A:A,'DS Point summary'!F:F)</f>
        <v>0</v>
      </c>
      <c r="H124" s="36" t="s">
        <v>678</v>
      </c>
      <c r="I124" s="37">
        <f t="shared" si="8"/>
        <v>0</v>
      </c>
      <c r="J124" s="24">
        <f t="shared" si="6"/>
        <v>0</v>
      </c>
      <c r="K124" s="70">
        <v>0</v>
      </c>
      <c r="L124" s="71">
        <v>0</v>
      </c>
      <c r="M124" s="70">
        <v>0</v>
      </c>
      <c r="N124" s="71">
        <v>0</v>
      </c>
      <c r="O124" s="70">
        <v>0</v>
      </c>
      <c r="P124" s="71">
        <v>0</v>
      </c>
      <c r="Q124" s="70">
        <v>0</v>
      </c>
      <c r="R124" s="71">
        <v>0</v>
      </c>
      <c r="S124" s="70">
        <v>0</v>
      </c>
      <c r="T124" s="71">
        <v>0</v>
      </c>
      <c r="U124" s="70">
        <v>0</v>
      </c>
      <c r="V124" s="71">
        <v>0</v>
      </c>
    </row>
  </sheetData>
  <sheetProtection algorithmName="SHA-512" hashValue="y3/LpqOAs4UNAM+oBMY9Vqu3n89sTtZxbpmXA3egIf8EdBizsGDCTsxnMTC5nJyCtX55nc6X3TAXRJssmY22Bg==" saltValue="xJBtXLRsOdu5uK8ujK6JRg==" spinCount="100000" sheet="1" objects="1" scenarios="1"/>
  <conditionalFormatting sqref="F2:F124">
    <cfRule type="cellIs" dxfId="39" priority="2" stopIfTrue="1" operator="equal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FACDB-2F96-4BB0-8E80-1F2A334DFA11}">
  <sheetPr>
    <tabColor theme="7" tint="0.39997558519241921"/>
  </sheetPr>
  <dimension ref="A1:AMJ123"/>
  <sheetViews>
    <sheetView workbookViewId="0">
      <pane xSplit="10" ySplit="1" topLeftCell="K2" activePane="bottomRight" state="frozen"/>
      <selection pane="topRight" activeCell="K1" sqref="K1"/>
      <selection pane="bottomLeft" activeCell="A2" sqref="A2"/>
      <selection pane="bottomRight" activeCell="U3" sqref="U3"/>
    </sheetView>
  </sheetViews>
  <sheetFormatPr defaultRowHeight="15" x14ac:dyDescent="0.25"/>
  <cols>
    <col min="1" max="1" width="8.7109375" style="41" customWidth="1"/>
    <col min="2" max="2" width="9.5703125" style="97" customWidth="1"/>
    <col min="3" max="3" width="25" style="18" customWidth="1"/>
    <col min="4" max="4" width="17.5703125" style="18" customWidth="1"/>
    <col min="5" max="5" width="8.140625" style="18" customWidth="1"/>
    <col min="6" max="6" width="6.85546875" style="18" customWidth="1"/>
    <col min="7" max="7" width="7" style="18" hidden="1" customWidth="1"/>
    <col min="8" max="8" width="14.5703125" style="18" customWidth="1"/>
    <col min="9" max="9" width="7.28515625" style="18" customWidth="1"/>
    <col min="10" max="10" width="8.140625" style="42" customWidth="1"/>
    <col min="11" max="22" width="6.85546875" style="18" customWidth="1"/>
    <col min="23" max="1024" width="10.28515625" style="18" customWidth="1"/>
  </cols>
  <sheetData>
    <row r="1" spans="1:22" ht="30" x14ac:dyDescent="0.25">
      <c r="A1" s="12" t="s">
        <v>659</v>
      </c>
      <c r="B1" s="95" t="s">
        <v>628</v>
      </c>
      <c r="C1" s="13" t="s">
        <v>3</v>
      </c>
      <c r="D1" s="13" t="s">
        <v>4</v>
      </c>
      <c r="E1" s="13" t="s">
        <v>5</v>
      </c>
      <c r="F1" s="14" t="s">
        <v>629</v>
      </c>
      <c r="G1" s="15" t="s">
        <v>9</v>
      </c>
      <c r="H1" s="16" t="s">
        <v>660</v>
      </c>
      <c r="I1" s="16" t="s">
        <v>661</v>
      </c>
      <c r="J1" s="17" t="s">
        <v>662</v>
      </c>
      <c r="K1" s="16" t="s">
        <v>663</v>
      </c>
      <c r="L1" s="16" t="s">
        <v>664</v>
      </c>
      <c r="M1" s="16" t="s">
        <v>665</v>
      </c>
      <c r="N1" s="16" t="s">
        <v>666</v>
      </c>
      <c r="O1" s="16" t="s">
        <v>658</v>
      </c>
      <c r="P1" s="16" t="s">
        <v>667</v>
      </c>
      <c r="Q1" s="16" t="s">
        <v>668</v>
      </c>
      <c r="R1" s="16" t="s">
        <v>669</v>
      </c>
      <c r="S1" s="16" t="s">
        <v>670</v>
      </c>
      <c r="T1" s="16" t="s">
        <v>671</v>
      </c>
      <c r="U1" s="16" t="s">
        <v>672</v>
      </c>
      <c r="V1" s="16" t="s">
        <v>673</v>
      </c>
    </row>
    <row r="2" spans="1:22" ht="14.45" customHeight="1" x14ac:dyDescent="0.25">
      <c r="A2" s="19">
        <f t="shared" ref="A2:A7" si="0">RANK(J2,J$2:J$136,0)</f>
        <v>1</v>
      </c>
      <c r="B2" s="27">
        <v>5971</v>
      </c>
      <c r="C2" s="43" t="s">
        <v>300</v>
      </c>
      <c r="D2" s="43" t="s">
        <v>33</v>
      </c>
      <c r="E2" s="49" t="s">
        <v>291</v>
      </c>
      <c r="F2" s="19" t="str">
        <f ca="1">_xlfn.XLOOKUP(__xlnm._FilterDatabase_1514[[#This Row],[SAPSA Number]],'DS Point summary'!A:A,'DS Point summary'!E:E)</f>
        <v xml:space="preserve"> </v>
      </c>
      <c r="G2" s="21">
        <f ca="1">_xlfn.XLOOKUP(__xlnm._FilterDatabase_1514[[#This Row],[SAPSA Number]],'DS Point summary'!A:A,'DS Point summary'!F:F)</f>
        <v>49</v>
      </c>
      <c r="H2" s="21" t="s">
        <v>655</v>
      </c>
      <c r="I2" s="23">
        <f t="shared" ref="I2:I33" si="1">(IF(K2&gt;0,1,0)+(IF(L2&gt;0,1,0))+(IF(M2&gt;0,1,0))+(IF(N2&gt;0,1,0))+(IF(O2&gt;0,1,0))+(IF(P2&gt;0,1,0))+(IF(Q2&gt;0,1,0))+(IF(R2&gt;0,1,0))+(IF(S2&gt;0,1,0))+(IF(T2&gt;0,1,0))+(IF(U2&gt;0,1,0))+(IF(V2&gt;0,1,0)))</f>
        <v>7</v>
      </c>
      <c r="J2" s="24">
        <f t="shared" ref="J2:J33" si="2">(LARGE(K2:U2,1)+LARGE(K2:U2,2)+LARGE(K2:U2,3)+LARGE(K2:U2,4)+LARGE(K2:U2,5))/5</f>
        <v>91.132379999999998</v>
      </c>
      <c r="K2" s="25">
        <v>75.757499999999993</v>
      </c>
      <c r="L2" s="26">
        <v>72.448499999999996</v>
      </c>
      <c r="M2" s="25">
        <v>74.068700000000007</v>
      </c>
      <c r="N2" s="26">
        <v>79.904399999999995</v>
      </c>
      <c r="O2" s="25">
        <v>100</v>
      </c>
      <c r="P2" s="26">
        <v>0</v>
      </c>
      <c r="Q2" s="25">
        <v>0</v>
      </c>
      <c r="R2" s="26">
        <v>0</v>
      </c>
      <c r="S2" s="25">
        <v>100</v>
      </c>
      <c r="T2" s="26">
        <v>0</v>
      </c>
      <c r="U2" s="25">
        <v>100</v>
      </c>
      <c r="V2" s="26">
        <v>0</v>
      </c>
    </row>
    <row r="3" spans="1:22" ht="14.45" customHeight="1" x14ac:dyDescent="0.25">
      <c r="A3" s="19">
        <f t="shared" si="0"/>
        <v>2</v>
      </c>
      <c r="B3" s="27">
        <v>3396</v>
      </c>
      <c r="C3" s="43" t="s">
        <v>334</v>
      </c>
      <c r="D3" s="43" t="s">
        <v>47</v>
      </c>
      <c r="E3" s="49" t="s">
        <v>335</v>
      </c>
      <c r="F3" s="19" t="str">
        <f ca="1">_xlfn.XLOOKUP(__xlnm._FilterDatabase_1514[[#This Row],[SAPSA Number]],'DS Point summary'!A:A,'DS Point summary'!E:E)</f>
        <v>SS</v>
      </c>
      <c r="G3" s="21">
        <f ca="1">_xlfn.XLOOKUP(__xlnm._FilterDatabase_1514[[#This Row],[SAPSA Number]],'DS Point summary'!A:A,'DS Point summary'!F:F)</f>
        <v>68</v>
      </c>
      <c r="H3" s="21" t="s">
        <v>655</v>
      </c>
      <c r="I3" s="23">
        <f t="shared" si="1"/>
        <v>5</v>
      </c>
      <c r="J3" s="24">
        <f t="shared" si="2"/>
        <v>82.80286000000001</v>
      </c>
      <c r="K3" s="25">
        <v>58.253999999999998</v>
      </c>
      <c r="L3" s="26">
        <v>90.819900000000004</v>
      </c>
      <c r="M3" s="25">
        <v>86.255499999999998</v>
      </c>
      <c r="N3" s="26">
        <v>0</v>
      </c>
      <c r="O3" s="25">
        <v>78.684899999999999</v>
      </c>
      <c r="P3" s="26">
        <v>0</v>
      </c>
      <c r="Q3" s="25">
        <v>0</v>
      </c>
      <c r="R3" s="26">
        <v>0</v>
      </c>
      <c r="S3" s="25">
        <v>0</v>
      </c>
      <c r="T3" s="26">
        <v>100</v>
      </c>
      <c r="U3" s="25">
        <v>0</v>
      </c>
      <c r="V3" s="26">
        <v>0</v>
      </c>
    </row>
    <row r="4" spans="1:22" ht="14.45" customHeight="1" x14ac:dyDescent="0.25">
      <c r="A4" s="19">
        <f t="shared" si="0"/>
        <v>3</v>
      </c>
      <c r="B4" s="27">
        <v>2928</v>
      </c>
      <c r="C4" s="43" t="s">
        <v>151</v>
      </c>
      <c r="D4" s="43" t="s">
        <v>152</v>
      </c>
      <c r="E4" s="49" t="s">
        <v>153</v>
      </c>
      <c r="F4" s="19" t="str">
        <f ca="1">_xlfn.XLOOKUP(__xlnm._FilterDatabase_1514[[#This Row],[SAPSA Number]],'DS Point summary'!A:A,'DS Point summary'!E:E)</f>
        <v>S</v>
      </c>
      <c r="G4" s="21">
        <f ca="1">_xlfn.XLOOKUP(__xlnm._FilterDatabase_1514[[#This Row],[SAPSA Number]],'DS Point summary'!A:A,'DS Point summary'!F:F)</f>
        <v>56</v>
      </c>
      <c r="H4" s="21" t="s">
        <v>655</v>
      </c>
      <c r="I4" s="23">
        <f t="shared" si="1"/>
        <v>4</v>
      </c>
      <c r="J4" s="24">
        <f t="shared" si="2"/>
        <v>69.853340000000003</v>
      </c>
      <c r="K4" s="25">
        <v>83.170400000000001</v>
      </c>
      <c r="L4" s="26">
        <v>100</v>
      </c>
      <c r="M4" s="25">
        <v>77.058400000000006</v>
      </c>
      <c r="N4" s="26">
        <v>0</v>
      </c>
      <c r="O4" s="25">
        <v>89.037899999999993</v>
      </c>
      <c r="P4" s="26">
        <v>0</v>
      </c>
      <c r="Q4" s="25">
        <v>0</v>
      </c>
      <c r="R4" s="26">
        <v>0</v>
      </c>
      <c r="S4" s="25">
        <v>0</v>
      </c>
      <c r="T4" s="26">
        <v>0</v>
      </c>
      <c r="U4" s="25">
        <v>0</v>
      </c>
      <c r="V4" s="26">
        <v>0</v>
      </c>
    </row>
    <row r="5" spans="1:22" ht="14.45" customHeight="1" x14ac:dyDescent="0.25">
      <c r="A5" s="19">
        <f t="shared" si="0"/>
        <v>4</v>
      </c>
      <c r="B5" s="27">
        <v>1471</v>
      </c>
      <c r="C5" s="43" t="s">
        <v>474</v>
      </c>
      <c r="D5" s="43" t="s">
        <v>475</v>
      </c>
      <c r="E5" s="49" t="s">
        <v>476</v>
      </c>
      <c r="F5" s="19" t="str">
        <f ca="1">_xlfn.XLOOKUP(__xlnm._FilterDatabase_1514[[#This Row],[SAPSA Number]],'DS Point summary'!A:A,'DS Point summary'!E:E)</f>
        <v xml:space="preserve"> </v>
      </c>
      <c r="G5" s="21">
        <f ca="1">_xlfn.XLOOKUP(__xlnm._FilterDatabase_1514[[#This Row],[SAPSA Number]],'DS Point summary'!A:A,'DS Point summary'!F:F)</f>
        <v>40</v>
      </c>
      <c r="H5" s="21" t="s">
        <v>655</v>
      </c>
      <c r="I5" s="23">
        <f t="shared" si="1"/>
        <v>3</v>
      </c>
      <c r="J5" s="24">
        <f t="shared" si="2"/>
        <v>60</v>
      </c>
      <c r="K5" s="25">
        <v>100</v>
      </c>
      <c r="L5" s="26">
        <v>0</v>
      </c>
      <c r="M5" s="25">
        <v>100</v>
      </c>
      <c r="N5" s="26">
        <v>100</v>
      </c>
      <c r="O5" s="25">
        <v>0</v>
      </c>
      <c r="P5" s="26">
        <v>0</v>
      </c>
      <c r="Q5" s="25">
        <v>0</v>
      </c>
      <c r="R5" s="26">
        <v>0</v>
      </c>
      <c r="S5" s="25">
        <v>0</v>
      </c>
      <c r="T5" s="26">
        <v>0</v>
      </c>
      <c r="U5" s="25">
        <v>0</v>
      </c>
      <c r="V5" s="26">
        <v>0</v>
      </c>
    </row>
    <row r="6" spans="1:22" ht="14.45" customHeight="1" x14ac:dyDescent="0.25">
      <c r="A6" s="19">
        <f t="shared" si="0"/>
        <v>5</v>
      </c>
      <c r="B6" s="27">
        <v>591</v>
      </c>
      <c r="C6" s="43" t="s">
        <v>194</v>
      </c>
      <c r="D6" s="43" t="s">
        <v>195</v>
      </c>
      <c r="E6" s="49" t="s">
        <v>196</v>
      </c>
      <c r="F6" s="19" t="str">
        <f ca="1">_xlfn.XLOOKUP(__xlnm._FilterDatabase_1514[[#This Row],[SAPSA Number]],'DS Point summary'!A:A,'DS Point summary'!E:E)</f>
        <v>SS</v>
      </c>
      <c r="G6" s="21">
        <f ca="1">_xlfn.XLOOKUP(__xlnm._FilterDatabase_1514[[#This Row],[SAPSA Number]],'DS Point summary'!A:A,'DS Point summary'!F:F)</f>
        <v>72</v>
      </c>
      <c r="H6" s="21" t="s">
        <v>655</v>
      </c>
      <c r="I6" s="23">
        <f t="shared" si="1"/>
        <v>4</v>
      </c>
      <c r="J6" s="24">
        <f t="shared" si="2"/>
        <v>45.887659999999997</v>
      </c>
      <c r="K6" s="25">
        <v>56.468400000000003</v>
      </c>
      <c r="L6" s="26">
        <v>60.767099999999999</v>
      </c>
      <c r="M6" s="25">
        <v>56.088900000000002</v>
      </c>
      <c r="N6" s="26">
        <v>0</v>
      </c>
      <c r="O6" s="25">
        <v>0</v>
      </c>
      <c r="P6" s="26">
        <v>0</v>
      </c>
      <c r="Q6" s="25">
        <v>0</v>
      </c>
      <c r="R6" s="26">
        <v>0</v>
      </c>
      <c r="S6" s="25">
        <v>56.113900000000001</v>
      </c>
      <c r="T6" s="26">
        <v>0</v>
      </c>
      <c r="U6" s="25">
        <v>0</v>
      </c>
      <c r="V6" s="26">
        <v>0</v>
      </c>
    </row>
    <row r="7" spans="1:22" ht="14.45" customHeight="1" x14ac:dyDescent="0.25">
      <c r="A7" s="19">
        <f t="shared" si="0"/>
        <v>6</v>
      </c>
      <c r="B7" s="128">
        <v>4862</v>
      </c>
      <c r="C7" s="129" t="str">
        <f>_xlfn.XLOOKUP(__xlnm._FilterDatabase_1514[[#This Row],[SAPSA Number]],'DS Point summary'!A:A,'DS Point summary'!B:B)</f>
        <v>George Keith</v>
      </c>
      <c r="D7" s="129" t="str">
        <f>_xlfn.XLOOKUP(__xlnm._FilterDatabase_1514[[#This Row],[SAPSA Number]],'DS Point summary'!A:A,'DS Point summary'!C:C)</f>
        <v>Marais</v>
      </c>
      <c r="E7" s="130" t="str">
        <f>_xlfn.XLOOKUP(__xlnm._FilterDatabase_1514[[#This Row],[SAPSA Number]],'DS Point summary'!A:A,'DS Point summary'!D:D)</f>
        <v>GK</v>
      </c>
      <c r="F7" s="19" t="str">
        <f>_xlfn.XLOOKUP(__xlnm._FilterDatabase_1514[[#This Row],[SAPSA Number]],'DS Point summary'!A:A,'DS Point summary'!E:E)</f>
        <v>S</v>
      </c>
      <c r="G7" s="21">
        <f ca="1">_xlfn.XLOOKUP(__xlnm._FilterDatabase_1514[[#This Row],[SAPSA Number]],'DS Point summary'!A:A,'DS Point summary'!F:F)</f>
        <v>50</v>
      </c>
      <c r="H7" s="21" t="s">
        <v>655</v>
      </c>
      <c r="I7" s="23">
        <f t="shared" si="1"/>
        <v>1</v>
      </c>
      <c r="J7" s="24">
        <f t="shared" si="2"/>
        <v>17.471520000000002</v>
      </c>
      <c r="K7" s="25">
        <v>0</v>
      </c>
      <c r="L7" s="26">
        <v>0</v>
      </c>
      <c r="M7" s="25">
        <v>0</v>
      </c>
      <c r="N7" s="26">
        <v>0</v>
      </c>
      <c r="O7" s="25">
        <v>0</v>
      </c>
      <c r="P7" s="26">
        <v>0</v>
      </c>
      <c r="Q7" s="25">
        <v>0</v>
      </c>
      <c r="R7" s="26">
        <v>0</v>
      </c>
      <c r="S7" s="25">
        <v>0</v>
      </c>
      <c r="T7" s="26">
        <v>87.357600000000005</v>
      </c>
      <c r="U7" s="25">
        <v>0</v>
      </c>
      <c r="V7" s="26">
        <v>0</v>
      </c>
    </row>
    <row r="8" spans="1:22" ht="14.45" customHeight="1" x14ac:dyDescent="0.25">
      <c r="A8" s="19">
        <f>RANK(J8,J$2:J$140,0)</f>
        <v>7</v>
      </c>
      <c r="B8" s="27">
        <v>1684</v>
      </c>
      <c r="C8" s="43" t="s">
        <v>481</v>
      </c>
      <c r="D8" s="43" t="s">
        <v>482</v>
      </c>
      <c r="E8" s="49" t="s">
        <v>483</v>
      </c>
      <c r="F8" s="19" t="str">
        <f ca="1">_xlfn.XLOOKUP(__xlnm._FilterDatabase_1514[[#This Row],[SAPSA Number]],'DS Point summary'!A:A,'DS Point summary'!E:E)</f>
        <v>S</v>
      </c>
      <c r="G8" s="21">
        <f ca="1">_xlfn.XLOOKUP(__xlnm._FilterDatabase_1514[[#This Row],[SAPSA Number]],'DS Point summary'!A:A,'DS Point summary'!F:F)</f>
        <v>58</v>
      </c>
      <c r="H8" s="21" t="s">
        <v>655</v>
      </c>
      <c r="I8" s="23">
        <f t="shared" si="1"/>
        <v>1</v>
      </c>
      <c r="J8" s="24">
        <f t="shared" si="2"/>
        <v>8.8817400000000006</v>
      </c>
      <c r="K8" s="25">
        <v>0</v>
      </c>
      <c r="L8" s="26">
        <v>0</v>
      </c>
      <c r="M8" s="25">
        <v>0</v>
      </c>
      <c r="N8" s="26">
        <v>44.408700000000003</v>
      </c>
      <c r="O8" s="25">
        <v>0</v>
      </c>
      <c r="P8" s="26">
        <v>0</v>
      </c>
      <c r="Q8" s="25">
        <v>0</v>
      </c>
      <c r="R8" s="26">
        <v>0</v>
      </c>
      <c r="S8" s="25">
        <v>0</v>
      </c>
      <c r="T8" s="26">
        <v>0</v>
      </c>
      <c r="U8" s="25">
        <v>0</v>
      </c>
      <c r="V8" s="26">
        <v>0</v>
      </c>
    </row>
    <row r="9" spans="1:22" ht="14.45" customHeight="1" x14ac:dyDescent="0.25">
      <c r="A9" s="19">
        <f t="shared" ref="A9:A18" si="3">RANK(J9,J$2:J$136,0)</f>
        <v>8</v>
      </c>
      <c r="B9" s="27">
        <v>5754</v>
      </c>
      <c r="C9" s="43" t="s">
        <v>460</v>
      </c>
      <c r="D9" s="43" t="s">
        <v>461</v>
      </c>
      <c r="E9" s="49" t="s">
        <v>453</v>
      </c>
      <c r="F9" s="19" t="str">
        <f ca="1">_xlfn.XLOOKUP(__xlnm._FilterDatabase_1514[[#This Row],[SAPSA Number]],'DS Point summary'!A:A,'DS Point summary'!E:E)</f>
        <v xml:space="preserve"> </v>
      </c>
      <c r="G9" s="21">
        <f ca="1">_xlfn.XLOOKUP(__xlnm._FilterDatabase_1514[[#This Row],[SAPSA Number]],'DS Point summary'!A:A,'DS Point summary'!F:F)</f>
        <v>42</v>
      </c>
      <c r="H9" s="21" t="s">
        <v>655</v>
      </c>
      <c r="I9" s="23">
        <f t="shared" si="1"/>
        <v>1</v>
      </c>
      <c r="J9" s="24">
        <f t="shared" si="2"/>
        <v>7.67624</v>
      </c>
      <c r="K9" s="25">
        <v>0</v>
      </c>
      <c r="L9" s="26">
        <v>38.3812</v>
      </c>
      <c r="M9" s="25">
        <v>0</v>
      </c>
      <c r="N9" s="26">
        <v>0</v>
      </c>
      <c r="O9" s="25">
        <v>0</v>
      </c>
      <c r="P9" s="26">
        <v>0</v>
      </c>
      <c r="Q9" s="25">
        <v>0</v>
      </c>
      <c r="R9" s="26">
        <v>0</v>
      </c>
      <c r="S9" s="25">
        <v>0</v>
      </c>
      <c r="T9" s="26">
        <v>0</v>
      </c>
      <c r="U9" s="25">
        <v>0</v>
      </c>
      <c r="V9" s="26">
        <v>0</v>
      </c>
    </row>
    <row r="10" spans="1:22" ht="14.45" customHeight="1" x14ac:dyDescent="0.25">
      <c r="A10" s="19">
        <f t="shared" si="3"/>
        <v>9</v>
      </c>
      <c r="B10" s="128">
        <v>138</v>
      </c>
      <c r="C10" s="129" t="str">
        <f>_xlfn.XLOOKUP(__xlnm._FilterDatabase_1514[[#This Row],[SAPSA Number]],'DS Point summary'!A:A,'DS Point summary'!B:B)</f>
        <v>Lorette</v>
      </c>
      <c r="D10" s="129" t="str">
        <f>_xlfn.XLOOKUP(__xlnm._FilterDatabase_1514[[#This Row],[SAPSA Number]],'DS Point summary'!A:A,'DS Point summary'!C:C)</f>
        <v>Janse van Rensburg</v>
      </c>
      <c r="E10" s="130" t="str">
        <f>_xlfn.XLOOKUP(__xlnm._FilterDatabase_1514[[#This Row],[SAPSA Number]],'DS Point summary'!A:A,'DS Point summary'!D:D)</f>
        <v>L</v>
      </c>
      <c r="F10" s="19" t="str">
        <f>_xlfn.XLOOKUP(__xlnm._FilterDatabase_1514[[#This Row],[SAPSA Number]],'DS Point summary'!A:A,'DS Point summary'!E:E)</f>
        <v>Lady</v>
      </c>
      <c r="G10" s="21">
        <f ca="1">_xlfn.XLOOKUP(__xlnm._FilterDatabase_1514[[#This Row],[SAPSA Number]],'DS Point summary'!A:A,'DS Point summary'!F:F)</f>
        <v>60</v>
      </c>
      <c r="H10" s="21" t="s">
        <v>655</v>
      </c>
      <c r="I10" s="23">
        <f t="shared" si="1"/>
        <v>0</v>
      </c>
      <c r="J10" s="24">
        <f t="shared" si="2"/>
        <v>0</v>
      </c>
      <c r="K10" s="25">
        <v>0</v>
      </c>
      <c r="L10" s="26">
        <v>0</v>
      </c>
      <c r="M10" s="25">
        <v>0</v>
      </c>
      <c r="N10" s="26">
        <v>0</v>
      </c>
      <c r="O10" s="25">
        <v>0</v>
      </c>
      <c r="P10" s="26">
        <v>0</v>
      </c>
      <c r="Q10" s="25">
        <v>0</v>
      </c>
      <c r="R10" s="26">
        <v>0</v>
      </c>
      <c r="S10" s="25">
        <v>0</v>
      </c>
      <c r="T10" s="26">
        <v>0</v>
      </c>
      <c r="U10" s="25">
        <v>0</v>
      </c>
      <c r="V10" s="26">
        <v>0</v>
      </c>
    </row>
    <row r="11" spans="1:22" ht="14.45" customHeight="1" x14ac:dyDescent="0.25">
      <c r="A11" s="19">
        <f t="shared" si="3"/>
        <v>9</v>
      </c>
      <c r="B11" s="128">
        <v>6564</v>
      </c>
      <c r="C11" s="129" t="str">
        <f>_xlfn.XLOOKUP(__xlnm._FilterDatabase_1514[[#This Row],[SAPSA Number]],'DS Point summary'!A:A,'DS Point summary'!B:B)</f>
        <v xml:space="preserve">Schalk </v>
      </c>
      <c r="D11" s="129" t="str">
        <f>_xlfn.XLOOKUP(__xlnm._FilterDatabase_1514[[#This Row],[SAPSA Number]],'DS Point summary'!A:A,'DS Point summary'!C:C)</f>
        <v>van Jaarsveld</v>
      </c>
      <c r="E11" s="130" t="str">
        <f>_xlfn.XLOOKUP(__xlnm._FilterDatabase_1514[[#This Row],[SAPSA Number]],'DS Point summary'!A:A,'DS Point summary'!D:D)</f>
        <v>WS</v>
      </c>
      <c r="F11" s="19" t="str">
        <f ca="1">_xlfn.XLOOKUP(__xlnm._FilterDatabase_1514[[#This Row],[SAPSA Number]],'DS Point summary'!A:A,'DS Point summary'!E:E)</f>
        <v xml:space="preserve"> </v>
      </c>
      <c r="G11" s="21">
        <f ca="1">_xlfn.XLOOKUP(__xlnm._FilterDatabase_1514[[#This Row],[SAPSA Number]],'DS Point summary'!A:A,'DS Point summary'!F:F)</f>
        <v>38</v>
      </c>
      <c r="H11" s="21" t="s">
        <v>655</v>
      </c>
      <c r="I11" s="23">
        <f t="shared" si="1"/>
        <v>0</v>
      </c>
      <c r="J11" s="24">
        <f t="shared" si="2"/>
        <v>0</v>
      </c>
      <c r="K11" s="25">
        <v>0</v>
      </c>
      <c r="L11" s="26">
        <v>0</v>
      </c>
      <c r="M11" s="25">
        <v>0</v>
      </c>
      <c r="N11" s="26">
        <v>0</v>
      </c>
      <c r="O11" s="25">
        <v>0</v>
      </c>
      <c r="P11" s="26">
        <v>0</v>
      </c>
      <c r="Q11" s="25">
        <v>0</v>
      </c>
      <c r="R11" s="26">
        <v>0</v>
      </c>
      <c r="S11" s="25">
        <v>0</v>
      </c>
      <c r="T11" s="26">
        <v>0</v>
      </c>
      <c r="U11" s="25">
        <v>0</v>
      </c>
      <c r="V11" s="26">
        <v>0</v>
      </c>
    </row>
    <row r="12" spans="1:22" ht="14.45" customHeight="1" x14ac:dyDescent="0.25">
      <c r="A12" s="19">
        <f t="shared" si="3"/>
        <v>9</v>
      </c>
      <c r="B12" s="98">
        <v>2045</v>
      </c>
      <c r="C12" s="129" t="str">
        <f>_xlfn.XLOOKUP(__xlnm._FilterDatabase_1514[[#This Row],[SAPSA Number]],'DS Point summary'!A:A,'DS Point summary'!B:B)</f>
        <v>Vasco Adrian</v>
      </c>
      <c r="D12" s="129" t="str">
        <f>_xlfn.XLOOKUP(__xlnm._FilterDatabase_1514[[#This Row],[SAPSA Number]],'DS Point summary'!A:A,'DS Point summary'!C:C)</f>
        <v>Barbolini</v>
      </c>
      <c r="E12" s="130" t="str">
        <f>_xlfn.XLOOKUP(__xlnm._FilterDatabase_1514[[#This Row],[SAPSA Number]],'DS Point summary'!A:A,'DS Point summary'!D:D)</f>
        <v>VA</v>
      </c>
      <c r="F12" s="19" t="str">
        <f ca="1">_xlfn.XLOOKUP(__xlnm._FilterDatabase_1514[[#This Row],[SAPSA Number]],'DS Point summary'!A:A,'DS Point summary'!E:E)</f>
        <v>S</v>
      </c>
      <c r="G12" s="21">
        <f ca="1">_xlfn.XLOOKUP(__xlnm._FilterDatabase_1514[[#This Row],[SAPSA Number]],'DS Point summary'!A:A,'DS Point summary'!F:F)</f>
        <v>51</v>
      </c>
      <c r="H12" s="21" t="s">
        <v>655</v>
      </c>
      <c r="I12" s="23">
        <f t="shared" si="1"/>
        <v>0</v>
      </c>
      <c r="J12" s="24">
        <f t="shared" si="2"/>
        <v>0</v>
      </c>
      <c r="K12" s="25">
        <v>0</v>
      </c>
      <c r="L12" s="26">
        <v>0</v>
      </c>
      <c r="M12" s="25">
        <v>0</v>
      </c>
      <c r="N12" s="26">
        <v>0</v>
      </c>
      <c r="O12" s="25">
        <v>0</v>
      </c>
      <c r="P12" s="26">
        <v>0</v>
      </c>
      <c r="Q12" s="25">
        <v>0</v>
      </c>
      <c r="R12" s="26">
        <v>0</v>
      </c>
      <c r="S12" s="25">
        <v>0</v>
      </c>
      <c r="T12" s="26">
        <v>0</v>
      </c>
      <c r="U12" s="25">
        <v>0</v>
      </c>
      <c r="V12" s="26">
        <v>0</v>
      </c>
    </row>
    <row r="13" spans="1:22" ht="14.45" customHeight="1" x14ac:dyDescent="0.25">
      <c r="A13" s="19">
        <f t="shared" si="3"/>
        <v>9</v>
      </c>
      <c r="B13" s="27">
        <v>4624</v>
      </c>
      <c r="C13" s="129" t="str">
        <f>_xlfn.XLOOKUP(__xlnm._FilterDatabase_1514[[#This Row],[SAPSA Number]],'DS Point summary'!A:A,'DS Point summary'!B:B)</f>
        <v>Stephanus Christiaan</v>
      </c>
      <c r="D13" s="129" t="str">
        <f>_xlfn.XLOOKUP(__xlnm._FilterDatabase_1514[[#This Row],[SAPSA Number]],'DS Point summary'!A:A,'DS Point summary'!C:C)</f>
        <v>Bester</v>
      </c>
      <c r="E13" s="130" t="str">
        <f>_xlfn.XLOOKUP(__xlnm._FilterDatabase_1514[[#This Row],[SAPSA Number]],'DS Point summary'!A:A,'DS Point summary'!D:D)</f>
        <v>SC</v>
      </c>
      <c r="F13" s="19" t="str">
        <f ca="1">_xlfn.XLOOKUP(__xlnm._FilterDatabase_1514[[#This Row],[SAPSA Number]],'DS Point summary'!A:A,'DS Point summary'!E:E)</f>
        <v>S</v>
      </c>
      <c r="G13" s="21">
        <f ca="1">_xlfn.XLOOKUP(__xlnm._FilterDatabase_1514[[#This Row],[SAPSA Number]],'DS Point summary'!A:A,'DS Point summary'!F:F)</f>
        <v>54</v>
      </c>
      <c r="H13" s="21" t="s">
        <v>655</v>
      </c>
      <c r="I13" s="23">
        <f t="shared" si="1"/>
        <v>0</v>
      </c>
      <c r="J13" s="24">
        <f t="shared" si="2"/>
        <v>0</v>
      </c>
      <c r="K13" s="25">
        <v>0</v>
      </c>
      <c r="L13" s="26">
        <v>0</v>
      </c>
      <c r="M13" s="25">
        <v>0</v>
      </c>
      <c r="N13" s="26">
        <v>0</v>
      </c>
      <c r="O13" s="25">
        <v>0</v>
      </c>
      <c r="P13" s="26">
        <v>0</v>
      </c>
      <c r="Q13" s="25">
        <v>0</v>
      </c>
      <c r="R13" s="26">
        <v>0</v>
      </c>
      <c r="S13" s="25">
        <v>0</v>
      </c>
      <c r="T13" s="26">
        <v>0</v>
      </c>
      <c r="U13" s="25">
        <v>0</v>
      </c>
      <c r="V13" s="26">
        <v>0</v>
      </c>
    </row>
    <row r="14" spans="1:22" ht="14.45" customHeight="1" x14ac:dyDescent="0.25">
      <c r="A14" s="19">
        <f t="shared" si="3"/>
        <v>9</v>
      </c>
      <c r="B14" s="27">
        <v>3225</v>
      </c>
      <c r="C14" s="129" t="str">
        <f>_xlfn.XLOOKUP(__xlnm._FilterDatabase_1514[[#This Row],[SAPSA Number]],'DS Point summary'!A:A,'DS Point summary'!B:B)</f>
        <v>Justin Bernard</v>
      </c>
      <c r="D14" s="129" t="str">
        <f>_xlfn.XLOOKUP(__xlnm._FilterDatabase_1514[[#This Row],[SAPSA Number]],'DS Point summary'!A:A,'DS Point summary'!C:C)</f>
        <v>Bohler</v>
      </c>
      <c r="E14" s="130" t="str">
        <f>_xlfn.XLOOKUP(__xlnm._FilterDatabase_1514[[#This Row],[SAPSA Number]],'DS Point summary'!A:A,'DS Point summary'!D:D)</f>
        <v>JB</v>
      </c>
      <c r="F14" s="19" t="str">
        <f ca="1">_xlfn.XLOOKUP(__xlnm._FilterDatabase_1514[[#This Row],[SAPSA Number]],'DS Point summary'!A:A,'DS Point summary'!E:E)</f>
        <v xml:space="preserve"> </v>
      </c>
      <c r="G14" s="21">
        <f ca="1">_xlfn.XLOOKUP(__xlnm._FilterDatabase_1514[[#This Row],[SAPSA Number]],'DS Point summary'!A:A,'DS Point summary'!F:F)</f>
        <v>41</v>
      </c>
      <c r="H14" s="21" t="s">
        <v>655</v>
      </c>
      <c r="I14" s="23">
        <f t="shared" si="1"/>
        <v>0</v>
      </c>
      <c r="J14" s="24">
        <f t="shared" si="2"/>
        <v>0</v>
      </c>
      <c r="K14" s="25">
        <v>0</v>
      </c>
      <c r="L14" s="26">
        <v>0</v>
      </c>
      <c r="M14" s="25">
        <v>0</v>
      </c>
      <c r="N14" s="26">
        <v>0</v>
      </c>
      <c r="O14" s="25">
        <v>0</v>
      </c>
      <c r="P14" s="26">
        <v>0</v>
      </c>
      <c r="Q14" s="25">
        <v>0</v>
      </c>
      <c r="R14" s="26">
        <v>0</v>
      </c>
      <c r="S14" s="25">
        <v>0</v>
      </c>
      <c r="T14" s="26">
        <v>0</v>
      </c>
      <c r="U14" s="25">
        <v>0</v>
      </c>
      <c r="V14" s="26">
        <v>0</v>
      </c>
    </row>
    <row r="15" spans="1:22" ht="14.45" customHeight="1" x14ac:dyDescent="0.25">
      <c r="A15" s="19">
        <f t="shared" si="3"/>
        <v>9</v>
      </c>
      <c r="B15" s="20">
        <v>3226</v>
      </c>
      <c r="C15" s="129" t="str">
        <f>_xlfn.XLOOKUP(__xlnm._FilterDatabase_1514[[#This Row],[SAPSA Number]],'DS Point summary'!A:A,'DS Point summary'!B:B)</f>
        <v>Kirsty Ann</v>
      </c>
      <c r="D15" s="129" t="str">
        <f>_xlfn.XLOOKUP(__xlnm._FilterDatabase_1514[[#This Row],[SAPSA Number]],'DS Point summary'!A:A,'DS Point summary'!C:C)</f>
        <v>Bohler</v>
      </c>
      <c r="E15" s="130" t="str">
        <f>_xlfn.XLOOKUP(__xlnm._FilterDatabase_1514[[#This Row],[SAPSA Number]],'DS Point summary'!A:A,'DS Point summary'!D:D)</f>
        <v>KA</v>
      </c>
      <c r="F15" s="19" t="str">
        <f>_xlfn.XLOOKUP(__xlnm._FilterDatabase_1514[[#This Row],[SAPSA Number]],'DS Point summary'!A:A,'DS Point summary'!E:E)</f>
        <v>Lady</v>
      </c>
      <c r="G15" s="21">
        <f ca="1">_xlfn.XLOOKUP(__xlnm._FilterDatabase_1514[[#This Row],[SAPSA Number]],'DS Point summary'!A:A,'DS Point summary'!F:F)</f>
        <v>39</v>
      </c>
      <c r="H15" s="21" t="s">
        <v>655</v>
      </c>
      <c r="I15" s="23">
        <f t="shared" si="1"/>
        <v>0</v>
      </c>
      <c r="J15" s="24">
        <f t="shared" si="2"/>
        <v>0</v>
      </c>
      <c r="K15" s="25">
        <v>0</v>
      </c>
      <c r="L15" s="26">
        <v>0</v>
      </c>
      <c r="M15" s="25">
        <v>0</v>
      </c>
      <c r="N15" s="26">
        <v>0</v>
      </c>
      <c r="O15" s="25">
        <v>0</v>
      </c>
      <c r="P15" s="26">
        <v>0</v>
      </c>
      <c r="Q15" s="25">
        <v>0</v>
      </c>
      <c r="R15" s="26">
        <v>0</v>
      </c>
      <c r="S15" s="25">
        <v>0</v>
      </c>
      <c r="T15" s="26">
        <v>0</v>
      </c>
      <c r="U15" s="25">
        <v>0</v>
      </c>
      <c r="V15" s="26">
        <v>0</v>
      </c>
    </row>
    <row r="16" spans="1:22" ht="14.45" customHeight="1" x14ac:dyDescent="0.25">
      <c r="A16" s="19">
        <f t="shared" si="3"/>
        <v>9</v>
      </c>
      <c r="B16" s="46">
        <v>6394</v>
      </c>
      <c r="C16" s="129" t="str">
        <f>_xlfn.XLOOKUP(__xlnm._FilterDatabase_1514[[#This Row],[SAPSA Number]],'DS Point summary'!A:A,'DS Point summary'!B:B)</f>
        <v>Marthinus Jacobus</v>
      </c>
      <c r="D16" s="129" t="str">
        <f>_xlfn.XLOOKUP(__xlnm._FilterDatabase_1514[[#This Row],[SAPSA Number]],'DS Point summary'!A:A,'DS Point summary'!C:C)</f>
        <v>Booysen</v>
      </c>
      <c r="E16" s="130" t="str">
        <f>_xlfn.XLOOKUP(__xlnm._FilterDatabase_1514[[#This Row],[SAPSA Number]],'DS Point summary'!A:A,'DS Point summary'!D:D)</f>
        <v>MJ</v>
      </c>
      <c r="F16" s="19" t="str">
        <f ca="1">_xlfn.XLOOKUP(__xlnm._FilterDatabase_1514[[#This Row],[SAPSA Number]],'DS Point summary'!A:A,'DS Point summary'!E:E)</f>
        <v xml:space="preserve"> </v>
      </c>
      <c r="G16" s="21">
        <f ca="1">_xlfn.XLOOKUP(__xlnm._FilterDatabase_1514[[#This Row],[SAPSA Number]],'DS Point summary'!A:A,'DS Point summary'!F:F)</f>
        <v>45</v>
      </c>
      <c r="H16" s="21" t="s">
        <v>655</v>
      </c>
      <c r="I16" s="23">
        <f t="shared" si="1"/>
        <v>0</v>
      </c>
      <c r="J16" s="24">
        <f t="shared" si="2"/>
        <v>0</v>
      </c>
      <c r="K16" s="25">
        <v>0</v>
      </c>
      <c r="L16" s="26">
        <v>0</v>
      </c>
      <c r="M16" s="25">
        <v>0</v>
      </c>
      <c r="N16" s="26">
        <v>0</v>
      </c>
      <c r="O16" s="25">
        <v>0</v>
      </c>
      <c r="P16" s="26">
        <v>0</v>
      </c>
      <c r="Q16" s="25">
        <v>0</v>
      </c>
      <c r="R16" s="26">
        <v>0</v>
      </c>
      <c r="S16" s="25">
        <v>0</v>
      </c>
      <c r="T16" s="26">
        <v>0</v>
      </c>
      <c r="U16" s="25">
        <v>0</v>
      </c>
      <c r="V16" s="26">
        <v>0</v>
      </c>
    </row>
    <row r="17" spans="1:22" ht="14.45" customHeight="1" x14ac:dyDescent="0.25">
      <c r="A17" s="19">
        <f t="shared" si="3"/>
        <v>9</v>
      </c>
      <c r="B17" s="27">
        <v>3349</v>
      </c>
      <c r="C17" s="129" t="str">
        <f>_xlfn.XLOOKUP(__xlnm._FilterDatabase_1514[[#This Row],[SAPSA Number]],'DS Point summary'!A:A,'DS Point summary'!B:B)</f>
        <v>Stefanus Christiaan</v>
      </c>
      <c r="D17" s="129" t="str">
        <f>_xlfn.XLOOKUP(__xlnm._FilterDatabase_1514[[#This Row],[SAPSA Number]],'DS Point summary'!A:A,'DS Point summary'!C:C)</f>
        <v>Bosch</v>
      </c>
      <c r="E17" s="130" t="str">
        <f>_xlfn.XLOOKUP(__xlnm._FilterDatabase_1514[[#This Row],[SAPSA Number]],'DS Point summary'!A:A,'DS Point summary'!D:D)</f>
        <v>SC</v>
      </c>
      <c r="F17" s="19" t="str">
        <f ca="1">_xlfn.XLOOKUP(__xlnm._FilterDatabase_1514[[#This Row],[SAPSA Number]],'DS Point summary'!A:A,'DS Point summary'!E:E)</f>
        <v xml:space="preserve"> </v>
      </c>
      <c r="G17" s="21">
        <f ca="1">_xlfn.XLOOKUP(__xlnm._FilterDatabase_1514[[#This Row],[SAPSA Number]],'DS Point summary'!A:A,'DS Point summary'!F:F)</f>
        <v>50</v>
      </c>
      <c r="H17" s="21" t="s">
        <v>655</v>
      </c>
      <c r="I17" s="23">
        <f t="shared" si="1"/>
        <v>0</v>
      </c>
      <c r="J17" s="24">
        <f t="shared" si="2"/>
        <v>0</v>
      </c>
      <c r="K17" s="25">
        <v>0</v>
      </c>
      <c r="L17" s="26">
        <v>0</v>
      </c>
      <c r="M17" s="25">
        <v>0</v>
      </c>
      <c r="N17" s="26">
        <v>0</v>
      </c>
      <c r="O17" s="25">
        <v>0</v>
      </c>
      <c r="P17" s="26">
        <v>0</v>
      </c>
      <c r="Q17" s="25">
        <v>0</v>
      </c>
      <c r="R17" s="26">
        <v>0</v>
      </c>
      <c r="S17" s="25">
        <v>0</v>
      </c>
      <c r="T17" s="26">
        <v>0</v>
      </c>
      <c r="U17" s="25">
        <v>0</v>
      </c>
      <c r="V17" s="26">
        <v>0</v>
      </c>
    </row>
    <row r="18" spans="1:22" ht="14.45" customHeight="1" x14ac:dyDescent="0.25">
      <c r="A18" s="19">
        <f t="shared" si="3"/>
        <v>9</v>
      </c>
      <c r="B18" s="27">
        <v>6310</v>
      </c>
      <c r="C18" s="129" t="str">
        <f>_xlfn.XLOOKUP(__xlnm._FilterDatabase_1514[[#This Row],[SAPSA Number]],'DS Point summary'!A:A,'DS Point summary'!B:B)</f>
        <v xml:space="preserve">Charl </v>
      </c>
      <c r="D18" s="129" t="str">
        <f>_xlfn.XLOOKUP(__xlnm._FilterDatabase_1514[[#This Row],[SAPSA Number]],'DS Point summary'!A:A,'DS Point summary'!C:C)</f>
        <v>Botha</v>
      </c>
      <c r="E18" s="130" t="str">
        <f>_xlfn.XLOOKUP(__xlnm._FilterDatabase_1514[[#This Row],[SAPSA Number]],'DS Point summary'!A:A,'DS Point summary'!D:D)</f>
        <v>C</v>
      </c>
      <c r="F18" s="19" t="str">
        <f ca="1">_xlfn.XLOOKUP(__xlnm._FilterDatabase_1514[[#This Row],[SAPSA Number]],'DS Point summary'!A:A,'DS Point summary'!E:E)</f>
        <v xml:space="preserve"> </v>
      </c>
      <c r="G18" s="21">
        <f ca="1">_xlfn.XLOOKUP(__xlnm._FilterDatabase_1514[[#This Row],[SAPSA Number]],'DS Point summary'!A:A,'DS Point summary'!F:F)</f>
        <v>28</v>
      </c>
      <c r="H18" s="21" t="s">
        <v>655</v>
      </c>
      <c r="I18" s="23">
        <f t="shared" si="1"/>
        <v>0</v>
      </c>
      <c r="J18" s="24">
        <f t="shared" si="2"/>
        <v>0</v>
      </c>
      <c r="K18" s="25">
        <v>0</v>
      </c>
      <c r="L18" s="26">
        <v>0</v>
      </c>
      <c r="M18" s="25">
        <v>0</v>
      </c>
      <c r="N18" s="26">
        <v>0</v>
      </c>
      <c r="O18" s="25">
        <v>0</v>
      </c>
      <c r="P18" s="26">
        <v>0</v>
      </c>
      <c r="Q18" s="25">
        <v>0</v>
      </c>
      <c r="R18" s="26">
        <v>0</v>
      </c>
      <c r="S18" s="25">
        <v>0</v>
      </c>
      <c r="T18" s="26">
        <v>0</v>
      </c>
      <c r="U18" s="25">
        <v>0</v>
      </c>
      <c r="V18" s="26">
        <v>0</v>
      </c>
    </row>
    <row r="19" spans="1:22" ht="14.45" customHeight="1" x14ac:dyDescent="0.25">
      <c r="A19" s="19">
        <f>RANK(J19,J$2:J$155,0)</f>
        <v>9</v>
      </c>
      <c r="B19" s="20">
        <v>4621</v>
      </c>
      <c r="C19" s="129" t="str">
        <f>_xlfn.XLOOKUP(__xlnm._FilterDatabase_1514[[#This Row],[SAPSA Number]],'DS Point summary'!A:A,'DS Point summary'!B:B)</f>
        <v>Colin</v>
      </c>
      <c r="D19" s="129" t="str">
        <f>_xlfn.XLOOKUP(__xlnm._FilterDatabase_1514[[#This Row],[SAPSA Number]],'DS Point summary'!A:A,'DS Point summary'!C:C)</f>
        <v>Bowring</v>
      </c>
      <c r="E19" s="130" t="str">
        <f>_xlfn.XLOOKUP(__xlnm._FilterDatabase_1514[[#This Row],[SAPSA Number]],'DS Point summary'!A:A,'DS Point summary'!D:D)</f>
        <v>C</v>
      </c>
      <c r="F19" s="19" t="str">
        <f>_xlfn.XLOOKUP(__xlnm._FilterDatabase_1514[[#This Row],[SAPSA Number]],'DS Point summary'!A:A,'DS Point summary'!E:E)</f>
        <v>SS</v>
      </c>
      <c r="G19" s="21">
        <f ca="1">_xlfn.XLOOKUP(__xlnm._FilterDatabase_1514[[#This Row],[SAPSA Number]],'DS Point summary'!A:A,'DS Point summary'!F:F)</f>
        <v>60</v>
      </c>
      <c r="H19" s="21" t="s">
        <v>655</v>
      </c>
      <c r="I19" s="23">
        <f t="shared" si="1"/>
        <v>0</v>
      </c>
      <c r="J19" s="24">
        <f t="shared" si="2"/>
        <v>0</v>
      </c>
      <c r="K19" s="25">
        <v>0</v>
      </c>
      <c r="L19" s="26">
        <v>0</v>
      </c>
      <c r="M19" s="25">
        <v>0</v>
      </c>
      <c r="N19" s="26">
        <v>0</v>
      </c>
      <c r="O19" s="25">
        <v>0</v>
      </c>
      <c r="P19" s="26">
        <v>0</v>
      </c>
      <c r="Q19" s="25">
        <v>0</v>
      </c>
      <c r="R19" s="26">
        <v>0</v>
      </c>
      <c r="S19" s="25">
        <v>0</v>
      </c>
      <c r="T19" s="26">
        <v>0</v>
      </c>
      <c r="U19" s="25">
        <v>0</v>
      </c>
      <c r="V19" s="26">
        <v>0</v>
      </c>
    </row>
    <row r="20" spans="1:22" ht="14.45" customHeight="1" x14ac:dyDescent="0.25">
      <c r="A20" s="19">
        <f t="shared" ref="A20:A51" si="4">RANK(J20,J$2:J$136,0)</f>
        <v>9</v>
      </c>
      <c r="B20" s="20">
        <v>3338</v>
      </c>
      <c r="C20" s="129" t="str">
        <f>_xlfn.XLOOKUP(__xlnm._FilterDatabase_1514[[#This Row],[SAPSA Number]],'DS Point summary'!A:A,'DS Point summary'!B:B)</f>
        <v>Carl Johann</v>
      </c>
      <c r="D20" s="129" t="str">
        <f>_xlfn.XLOOKUP(__xlnm._FilterDatabase_1514[[#This Row],[SAPSA Number]],'DS Point summary'!A:A,'DS Point summary'!C:C)</f>
        <v>Brandt</v>
      </c>
      <c r="E20" s="130" t="str">
        <f>_xlfn.XLOOKUP(__xlnm._FilterDatabase_1514[[#This Row],[SAPSA Number]],'DS Point summary'!A:A,'DS Point summary'!D:D)</f>
        <v>CJ</v>
      </c>
      <c r="F20" s="19" t="str">
        <f ca="1">_xlfn.XLOOKUP(__xlnm._FilterDatabase_1514[[#This Row],[SAPSA Number]],'DS Point summary'!A:A,'DS Point summary'!E:E)</f>
        <v>S</v>
      </c>
      <c r="G20" s="21">
        <f ca="1">_xlfn.XLOOKUP(__xlnm._FilterDatabase_1514[[#This Row],[SAPSA Number]],'DS Point summary'!A:A,'DS Point summary'!F:F)</f>
        <v>51</v>
      </c>
      <c r="H20" s="21" t="s">
        <v>655</v>
      </c>
      <c r="I20" s="23">
        <f t="shared" si="1"/>
        <v>0</v>
      </c>
      <c r="J20" s="24">
        <f t="shared" si="2"/>
        <v>0</v>
      </c>
      <c r="K20" s="25">
        <v>0</v>
      </c>
      <c r="L20" s="26">
        <v>0</v>
      </c>
      <c r="M20" s="25">
        <v>0</v>
      </c>
      <c r="N20" s="26">
        <v>0</v>
      </c>
      <c r="O20" s="25">
        <v>0</v>
      </c>
      <c r="P20" s="26">
        <v>0</v>
      </c>
      <c r="Q20" s="25">
        <v>0</v>
      </c>
      <c r="R20" s="26">
        <v>0</v>
      </c>
      <c r="S20" s="25">
        <v>0</v>
      </c>
      <c r="T20" s="26">
        <v>0</v>
      </c>
      <c r="U20" s="25">
        <v>0</v>
      </c>
      <c r="V20" s="26">
        <v>0</v>
      </c>
    </row>
    <row r="21" spans="1:22" ht="14.45" customHeight="1" x14ac:dyDescent="0.25">
      <c r="A21" s="19">
        <f t="shared" si="4"/>
        <v>9</v>
      </c>
      <c r="B21" s="27">
        <v>3350</v>
      </c>
      <c r="C21" s="129" t="str">
        <f>_xlfn.XLOOKUP(__xlnm._FilterDatabase_1514[[#This Row],[SAPSA Number]],'DS Point summary'!A:A,'DS Point summary'!B:B)</f>
        <v>Conrad Ernest</v>
      </c>
      <c r="D21" s="129" t="str">
        <f>_xlfn.XLOOKUP(__xlnm._FilterDatabase_1514[[#This Row],[SAPSA Number]],'DS Point summary'!A:A,'DS Point summary'!C:C)</f>
        <v>Brandt</v>
      </c>
      <c r="E21" s="130" t="str">
        <f>_xlfn.XLOOKUP(__xlnm._FilterDatabase_1514[[#This Row],[SAPSA Number]],'DS Point summary'!A:A,'DS Point summary'!D:D)</f>
        <v>CE</v>
      </c>
      <c r="F21" s="19" t="str">
        <f ca="1">_xlfn.XLOOKUP(__xlnm._FilterDatabase_1514[[#This Row],[SAPSA Number]],'DS Point summary'!A:A,'DS Point summary'!E:E)</f>
        <v xml:space="preserve"> </v>
      </c>
      <c r="G21" s="21">
        <f ca="1">_xlfn.XLOOKUP(__xlnm._FilterDatabase_1514[[#This Row],[SAPSA Number]],'DS Point summary'!A:A,'DS Point summary'!F:F)</f>
        <v>48</v>
      </c>
      <c r="H21" s="21" t="s">
        <v>655</v>
      </c>
      <c r="I21" s="23">
        <f t="shared" si="1"/>
        <v>0</v>
      </c>
      <c r="J21" s="24">
        <f t="shared" si="2"/>
        <v>0</v>
      </c>
      <c r="K21" s="25">
        <v>0</v>
      </c>
      <c r="L21" s="26">
        <v>0</v>
      </c>
      <c r="M21" s="25">
        <v>0</v>
      </c>
      <c r="N21" s="26">
        <v>0</v>
      </c>
      <c r="O21" s="25">
        <v>0</v>
      </c>
      <c r="P21" s="26">
        <v>0</v>
      </c>
      <c r="Q21" s="25">
        <v>0</v>
      </c>
      <c r="R21" s="26">
        <v>0</v>
      </c>
      <c r="S21" s="25">
        <v>0</v>
      </c>
      <c r="T21" s="26">
        <v>0</v>
      </c>
      <c r="U21" s="25">
        <v>0</v>
      </c>
      <c r="V21" s="26">
        <v>0</v>
      </c>
    </row>
    <row r="22" spans="1:22" ht="14.45" customHeight="1" x14ac:dyDescent="0.25">
      <c r="A22" s="19">
        <f t="shared" si="4"/>
        <v>9</v>
      </c>
      <c r="B22" s="27">
        <v>3576</v>
      </c>
      <c r="C22" s="129" t="str">
        <f>_xlfn.XLOOKUP(__xlnm._FilterDatabase_1514[[#This Row],[SAPSA Number]],'DS Point summary'!A:A,'DS Point summary'!B:B)</f>
        <v>Christoff Mechiel</v>
      </c>
      <c r="D22" s="129" t="str">
        <f>_xlfn.XLOOKUP(__xlnm._FilterDatabase_1514[[#This Row],[SAPSA Number]],'DS Point summary'!A:A,'DS Point summary'!C:C)</f>
        <v>Brandt</v>
      </c>
      <c r="E22" s="130" t="str">
        <f>_xlfn.XLOOKUP(__xlnm._FilterDatabase_1514[[#This Row],[SAPSA Number]],'DS Point summary'!A:A,'DS Point summary'!D:D)</f>
        <v>CM</v>
      </c>
      <c r="F22" s="19" t="str">
        <f ca="1">_xlfn.XLOOKUP(__xlnm._FilterDatabase_1514[[#This Row],[SAPSA Number]],'DS Point summary'!A:A,'DS Point summary'!E:E)</f>
        <v xml:space="preserve"> </v>
      </c>
      <c r="G22" s="21">
        <f ca="1">_xlfn.XLOOKUP(__xlnm._FilterDatabase_1514[[#This Row],[SAPSA Number]],'DS Point summary'!A:A,'DS Point summary'!F:F)</f>
        <v>44</v>
      </c>
      <c r="H22" s="21" t="s">
        <v>655</v>
      </c>
      <c r="I22" s="23">
        <f t="shared" si="1"/>
        <v>0</v>
      </c>
      <c r="J22" s="24">
        <f t="shared" si="2"/>
        <v>0</v>
      </c>
      <c r="K22" s="25">
        <v>0</v>
      </c>
      <c r="L22" s="26">
        <v>0</v>
      </c>
      <c r="M22" s="25">
        <v>0</v>
      </c>
      <c r="N22" s="26">
        <v>0</v>
      </c>
      <c r="O22" s="25">
        <v>0</v>
      </c>
      <c r="P22" s="26">
        <v>0</v>
      </c>
      <c r="Q22" s="25">
        <v>0</v>
      </c>
      <c r="R22" s="26">
        <v>0</v>
      </c>
      <c r="S22" s="25">
        <v>0</v>
      </c>
      <c r="T22" s="26">
        <v>0</v>
      </c>
      <c r="U22" s="25">
        <v>0</v>
      </c>
      <c r="V22" s="26">
        <v>0</v>
      </c>
    </row>
    <row r="23" spans="1:22" ht="14.45" customHeight="1" x14ac:dyDescent="0.25">
      <c r="A23" s="19">
        <f t="shared" si="4"/>
        <v>9</v>
      </c>
      <c r="B23" s="27">
        <v>3577</v>
      </c>
      <c r="C23" s="129" t="str">
        <f>_xlfn.XLOOKUP(__xlnm._FilterDatabase_1514[[#This Row],[SAPSA Number]],'DS Point summary'!A:A,'DS Point summary'!B:B)</f>
        <v>Werner</v>
      </c>
      <c r="D23" s="129" t="str">
        <f>_xlfn.XLOOKUP(__xlnm._FilterDatabase_1514[[#This Row],[SAPSA Number]],'DS Point summary'!A:A,'DS Point summary'!C:C)</f>
        <v>Britz</v>
      </c>
      <c r="E23" s="130" t="str">
        <f>_xlfn.XLOOKUP(__xlnm._FilterDatabase_1514[[#This Row],[SAPSA Number]],'DS Point summary'!A:A,'DS Point summary'!D:D)</f>
        <v>w</v>
      </c>
      <c r="F23" s="19" t="str">
        <f ca="1">_xlfn.XLOOKUP(__xlnm._FilterDatabase_1514[[#This Row],[SAPSA Number]],'DS Point summary'!A:A,'DS Point summary'!E:E)</f>
        <v xml:space="preserve"> </v>
      </c>
      <c r="G23" s="21">
        <f ca="1">_xlfn.XLOOKUP(__xlnm._FilterDatabase_1514[[#This Row],[SAPSA Number]],'DS Point summary'!A:A,'DS Point summary'!F:F)</f>
        <v>41</v>
      </c>
      <c r="H23" s="21" t="s">
        <v>655</v>
      </c>
      <c r="I23" s="23">
        <f t="shared" si="1"/>
        <v>0</v>
      </c>
      <c r="J23" s="24">
        <f t="shared" si="2"/>
        <v>0</v>
      </c>
      <c r="K23" s="25">
        <v>0</v>
      </c>
      <c r="L23" s="26">
        <v>0</v>
      </c>
      <c r="M23" s="25">
        <v>0</v>
      </c>
      <c r="N23" s="26">
        <v>0</v>
      </c>
      <c r="O23" s="25">
        <v>0</v>
      </c>
      <c r="P23" s="26">
        <v>0</v>
      </c>
      <c r="Q23" s="25">
        <v>0</v>
      </c>
      <c r="R23" s="26">
        <v>0</v>
      </c>
      <c r="S23" s="25">
        <v>0</v>
      </c>
      <c r="T23" s="26">
        <v>0</v>
      </c>
      <c r="U23" s="25">
        <v>0</v>
      </c>
      <c r="V23" s="26">
        <v>0</v>
      </c>
    </row>
    <row r="24" spans="1:22" ht="14.45" customHeight="1" x14ac:dyDescent="0.25">
      <c r="A24" s="19">
        <f t="shared" si="4"/>
        <v>9</v>
      </c>
      <c r="B24" s="27">
        <v>402</v>
      </c>
      <c r="C24" s="129" t="str">
        <f>_xlfn.XLOOKUP(__xlnm._FilterDatabase_1514[[#This Row],[SAPSA Number]],'DS Point summary'!A:A,'DS Point summary'!B:B)</f>
        <v>Gary Mark</v>
      </c>
      <c r="D24" s="129" t="str">
        <f>_xlfn.XLOOKUP(__xlnm._FilterDatabase_1514[[#This Row],[SAPSA Number]],'DS Point summary'!A:A,'DS Point summary'!C:C)</f>
        <v>Buchler</v>
      </c>
      <c r="E24" s="130" t="str">
        <f>_xlfn.XLOOKUP(__xlnm._FilterDatabase_1514[[#This Row],[SAPSA Number]],'DS Point summary'!A:A,'DS Point summary'!D:D)</f>
        <v>GM</v>
      </c>
      <c r="F24" s="19" t="str">
        <f ca="1">_xlfn.XLOOKUP(__xlnm._FilterDatabase_1514[[#This Row],[SAPSA Number]],'DS Point summary'!A:A,'DS Point summary'!E:E)</f>
        <v>S</v>
      </c>
      <c r="G24" s="21">
        <f ca="1">_xlfn.XLOOKUP(__xlnm._FilterDatabase_1514[[#This Row],[SAPSA Number]],'DS Point summary'!A:A,'DS Point summary'!F:F)</f>
        <v>54</v>
      </c>
      <c r="H24" s="21" t="s">
        <v>655</v>
      </c>
      <c r="I24" s="23">
        <f t="shared" si="1"/>
        <v>0</v>
      </c>
      <c r="J24" s="24">
        <f t="shared" si="2"/>
        <v>0</v>
      </c>
      <c r="K24" s="25">
        <v>0</v>
      </c>
      <c r="L24" s="26">
        <v>0</v>
      </c>
      <c r="M24" s="25">
        <v>0</v>
      </c>
      <c r="N24" s="26">
        <v>0</v>
      </c>
      <c r="O24" s="25">
        <v>0</v>
      </c>
      <c r="P24" s="26">
        <v>0</v>
      </c>
      <c r="Q24" s="25">
        <v>0</v>
      </c>
      <c r="R24" s="26">
        <v>0</v>
      </c>
      <c r="S24" s="25">
        <v>0</v>
      </c>
      <c r="T24" s="26">
        <v>0</v>
      </c>
      <c r="U24" s="25">
        <v>0</v>
      </c>
      <c r="V24" s="26">
        <v>0</v>
      </c>
    </row>
    <row r="25" spans="1:22" ht="14.45" customHeight="1" x14ac:dyDescent="0.25">
      <c r="A25" s="19">
        <f t="shared" si="4"/>
        <v>9</v>
      </c>
      <c r="B25" s="46">
        <v>5304</v>
      </c>
      <c r="C25" s="129" t="str">
        <f>_xlfn.XLOOKUP(__xlnm._FilterDatabase_1514[[#This Row],[SAPSA Number]],'DS Point summary'!A:A,'DS Point summary'!B:B)</f>
        <v>Johan Gerard</v>
      </c>
      <c r="D25" s="129" t="str">
        <f>_xlfn.XLOOKUP(__xlnm._FilterDatabase_1514[[#This Row],[SAPSA Number]],'DS Point summary'!A:A,'DS Point summary'!C:C)</f>
        <v>Bultman</v>
      </c>
      <c r="E25" s="130" t="str">
        <f>_xlfn.XLOOKUP(__xlnm._FilterDatabase_1514[[#This Row],[SAPSA Number]],'DS Point summary'!A:A,'DS Point summary'!D:D)</f>
        <v>JG</v>
      </c>
      <c r="F25" s="19" t="str">
        <f ca="1">_xlfn.XLOOKUP(__xlnm._FilterDatabase_1514[[#This Row],[SAPSA Number]],'DS Point summary'!A:A,'DS Point summary'!E:E)</f>
        <v xml:space="preserve"> </v>
      </c>
      <c r="G25" s="21">
        <f ca="1">_xlfn.XLOOKUP(__xlnm._FilterDatabase_1514[[#This Row],[SAPSA Number]],'DS Point summary'!A:A,'DS Point summary'!F:F)</f>
        <v>38</v>
      </c>
      <c r="H25" s="21" t="s">
        <v>655</v>
      </c>
      <c r="I25" s="23">
        <f t="shared" si="1"/>
        <v>0</v>
      </c>
      <c r="J25" s="24">
        <f t="shared" si="2"/>
        <v>0</v>
      </c>
      <c r="K25" s="25">
        <v>0</v>
      </c>
      <c r="L25" s="26">
        <v>0</v>
      </c>
      <c r="M25" s="25">
        <v>0</v>
      </c>
      <c r="N25" s="26">
        <v>0</v>
      </c>
      <c r="O25" s="25">
        <v>0</v>
      </c>
      <c r="P25" s="26">
        <v>0</v>
      </c>
      <c r="Q25" s="25">
        <v>0</v>
      </c>
      <c r="R25" s="26">
        <v>0</v>
      </c>
      <c r="S25" s="25">
        <v>0</v>
      </c>
      <c r="T25" s="26">
        <v>0</v>
      </c>
      <c r="U25" s="25">
        <v>0</v>
      </c>
      <c r="V25" s="26">
        <v>0</v>
      </c>
    </row>
    <row r="26" spans="1:22" ht="14.45" customHeight="1" x14ac:dyDescent="0.25">
      <c r="A26" s="19">
        <f t="shared" si="4"/>
        <v>9</v>
      </c>
      <c r="B26" s="27">
        <v>259</v>
      </c>
      <c r="C26" s="129" t="str">
        <f>_xlfn.XLOOKUP(__xlnm._FilterDatabase_1514[[#This Row],[SAPSA Number]],'DS Point summary'!A:A,'DS Point summary'!B:B)</f>
        <v>Kathleen Beresford</v>
      </c>
      <c r="D26" s="129" t="str">
        <f>_xlfn.XLOOKUP(__xlnm._FilterDatabase_1514[[#This Row],[SAPSA Number]],'DS Point summary'!A:A,'DS Point summary'!C:C)</f>
        <v>Carter</v>
      </c>
      <c r="E26" s="130" t="str">
        <f>_xlfn.XLOOKUP(__xlnm._FilterDatabase_1514[[#This Row],[SAPSA Number]],'DS Point summary'!A:A,'DS Point summary'!D:D)</f>
        <v>KB</v>
      </c>
      <c r="F26" s="19" t="str">
        <f>_xlfn.XLOOKUP(__xlnm._FilterDatabase_1514[[#This Row],[SAPSA Number]],'DS Point summary'!A:A,'DS Point summary'!E:E)</f>
        <v>Lady</v>
      </c>
      <c r="G26" s="21">
        <f ca="1">_xlfn.XLOOKUP(__xlnm._FilterDatabase_1514[[#This Row],[SAPSA Number]],'DS Point summary'!A:A,'DS Point summary'!F:F)</f>
        <v>36</v>
      </c>
      <c r="H26" s="21" t="s">
        <v>655</v>
      </c>
      <c r="I26" s="23">
        <f t="shared" si="1"/>
        <v>0</v>
      </c>
      <c r="J26" s="24">
        <f t="shared" si="2"/>
        <v>0</v>
      </c>
      <c r="K26" s="25">
        <v>0</v>
      </c>
      <c r="L26" s="26">
        <v>0</v>
      </c>
      <c r="M26" s="25">
        <v>0</v>
      </c>
      <c r="N26" s="26">
        <v>0</v>
      </c>
      <c r="O26" s="25">
        <v>0</v>
      </c>
      <c r="P26" s="26">
        <v>0</v>
      </c>
      <c r="Q26" s="25">
        <v>0</v>
      </c>
      <c r="R26" s="26">
        <v>0</v>
      </c>
      <c r="S26" s="25">
        <v>0</v>
      </c>
      <c r="T26" s="26">
        <v>0</v>
      </c>
      <c r="U26" s="25">
        <v>0</v>
      </c>
      <c r="V26" s="26">
        <v>0</v>
      </c>
    </row>
    <row r="27" spans="1:22" ht="14.45" customHeight="1" x14ac:dyDescent="0.25">
      <c r="A27" s="19">
        <f t="shared" si="4"/>
        <v>9</v>
      </c>
      <c r="B27" s="27">
        <v>4316</v>
      </c>
      <c r="C27" s="129" t="str">
        <f>_xlfn.XLOOKUP(__xlnm._FilterDatabase_1514[[#This Row],[SAPSA Number]],'DS Point summary'!A:A,'DS Point summary'!B:B)</f>
        <v>Wilhelm Jacobus</v>
      </c>
      <c r="D27" s="129" t="str">
        <f>_xlfn.XLOOKUP(__xlnm._FilterDatabase_1514[[#This Row],[SAPSA Number]],'DS Point summary'!A:A,'DS Point summary'!C:C)</f>
        <v>Coetzee</v>
      </c>
      <c r="E27" s="130" t="str">
        <f>_xlfn.XLOOKUP(__xlnm._FilterDatabase_1514[[#This Row],[SAPSA Number]],'DS Point summary'!A:A,'DS Point summary'!D:D)</f>
        <v>WJ</v>
      </c>
      <c r="F27" s="19" t="str">
        <f ca="1">_xlfn.XLOOKUP(__xlnm._FilterDatabase_1514[[#This Row],[SAPSA Number]],'DS Point summary'!A:A,'DS Point summary'!E:E)</f>
        <v>S</v>
      </c>
      <c r="G27" s="21">
        <f ca="1">_xlfn.XLOOKUP(__xlnm._FilterDatabase_1514[[#This Row],[SAPSA Number]],'DS Point summary'!A:A,'DS Point summary'!F:F)</f>
        <v>52</v>
      </c>
      <c r="H27" s="21" t="s">
        <v>655</v>
      </c>
      <c r="I27" s="23">
        <f t="shared" si="1"/>
        <v>0</v>
      </c>
      <c r="J27" s="24">
        <f t="shared" si="2"/>
        <v>0</v>
      </c>
      <c r="K27" s="25">
        <v>0</v>
      </c>
      <c r="L27" s="26">
        <v>0</v>
      </c>
      <c r="M27" s="25">
        <v>0</v>
      </c>
      <c r="N27" s="26">
        <v>0</v>
      </c>
      <c r="O27" s="25">
        <v>0</v>
      </c>
      <c r="P27" s="26">
        <v>0</v>
      </c>
      <c r="Q27" s="25">
        <v>0</v>
      </c>
      <c r="R27" s="26">
        <v>0</v>
      </c>
      <c r="S27" s="25">
        <v>0</v>
      </c>
      <c r="T27" s="26">
        <v>0</v>
      </c>
      <c r="U27" s="25">
        <v>0</v>
      </c>
      <c r="V27" s="26">
        <v>0</v>
      </c>
    </row>
    <row r="28" spans="1:22" ht="14.45" customHeight="1" x14ac:dyDescent="0.25">
      <c r="A28" s="19">
        <f t="shared" si="4"/>
        <v>9</v>
      </c>
      <c r="B28" s="27">
        <v>459</v>
      </c>
      <c r="C28" s="129" t="str">
        <f>_xlfn.XLOOKUP(__xlnm._FilterDatabase_1514[[#This Row],[SAPSA Number]],'DS Point summary'!A:A,'DS Point summary'!B:B)</f>
        <v>Pieter Jacobus</v>
      </c>
      <c r="D28" s="129" t="str">
        <f>_xlfn.XLOOKUP(__xlnm._FilterDatabase_1514[[#This Row],[SAPSA Number]],'DS Point summary'!A:A,'DS Point summary'!C:C)</f>
        <v>Conradie</v>
      </c>
      <c r="E28" s="130" t="str">
        <f>_xlfn.XLOOKUP(__xlnm._FilterDatabase_1514[[#This Row],[SAPSA Number]],'DS Point summary'!A:A,'DS Point summary'!D:D)</f>
        <v>PJ</v>
      </c>
      <c r="F28" s="19" t="str">
        <f ca="1">_xlfn.XLOOKUP(__xlnm._FilterDatabase_1514[[#This Row],[SAPSA Number]],'DS Point summary'!A:A,'DS Point summary'!E:E)</f>
        <v xml:space="preserve"> </v>
      </c>
      <c r="G28" s="21">
        <f ca="1">_xlfn.XLOOKUP(__xlnm._FilterDatabase_1514[[#This Row],[SAPSA Number]],'DS Point summary'!A:A,'DS Point summary'!F:F)</f>
        <v>40</v>
      </c>
      <c r="H28" s="21" t="s">
        <v>655</v>
      </c>
      <c r="I28" s="23">
        <f t="shared" si="1"/>
        <v>0</v>
      </c>
      <c r="J28" s="24">
        <f t="shared" si="2"/>
        <v>0</v>
      </c>
      <c r="K28" s="25">
        <v>0</v>
      </c>
      <c r="L28" s="26">
        <v>0</v>
      </c>
      <c r="M28" s="25">
        <v>0</v>
      </c>
      <c r="N28" s="26">
        <v>0</v>
      </c>
      <c r="O28" s="25">
        <v>0</v>
      </c>
      <c r="P28" s="26">
        <v>0</v>
      </c>
      <c r="Q28" s="25">
        <v>0</v>
      </c>
      <c r="R28" s="26">
        <v>0</v>
      </c>
      <c r="S28" s="25">
        <v>0</v>
      </c>
      <c r="T28" s="26">
        <v>0</v>
      </c>
      <c r="U28" s="25">
        <v>0</v>
      </c>
      <c r="V28" s="26">
        <v>0</v>
      </c>
    </row>
    <row r="29" spans="1:22" ht="14.45" customHeight="1" x14ac:dyDescent="0.25">
      <c r="A29" s="19">
        <f t="shared" si="4"/>
        <v>9</v>
      </c>
      <c r="B29" s="27">
        <v>5023</v>
      </c>
      <c r="C29" s="129" t="str">
        <f>_xlfn.XLOOKUP(__xlnm._FilterDatabase_1514[[#This Row],[SAPSA Number]],'DS Point summary'!A:A,'DS Point summary'!B:B)</f>
        <v>Jannie</v>
      </c>
      <c r="D29" s="129" t="str">
        <f>_xlfn.XLOOKUP(__xlnm._FilterDatabase_1514[[#This Row],[SAPSA Number]],'DS Point summary'!A:A,'DS Point summary'!C:C)</f>
        <v>Conradie</v>
      </c>
      <c r="E29" s="130" t="str">
        <f>_xlfn.XLOOKUP(__xlnm._FilterDatabase_1514[[#This Row],[SAPSA Number]],'DS Point summary'!A:A,'DS Point summary'!D:D)</f>
        <v>J</v>
      </c>
      <c r="F29" s="19" t="str">
        <f ca="1">_xlfn.XLOOKUP(__xlnm._FilterDatabase_1514[[#This Row],[SAPSA Number]],'DS Point summary'!A:A,'DS Point summary'!E:E)</f>
        <v>SS</v>
      </c>
      <c r="G29" s="21">
        <f ca="1">_xlfn.XLOOKUP(__xlnm._FilterDatabase_1514[[#This Row],[SAPSA Number]],'DS Point summary'!A:A,'DS Point summary'!F:F)</f>
        <v>72</v>
      </c>
      <c r="H29" s="21" t="s">
        <v>655</v>
      </c>
      <c r="I29" s="23">
        <f t="shared" si="1"/>
        <v>0</v>
      </c>
      <c r="J29" s="24">
        <f t="shared" si="2"/>
        <v>0</v>
      </c>
      <c r="K29" s="25">
        <v>0</v>
      </c>
      <c r="L29" s="26">
        <v>0</v>
      </c>
      <c r="M29" s="25">
        <v>0</v>
      </c>
      <c r="N29" s="26">
        <v>0</v>
      </c>
      <c r="O29" s="25">
        <v>0</v>
      </c>
      <c r="P29" s="26">
        <v>0</v>
      </c>
      <c r="Q29" s="25">
        <v>0</v>
      </c>
      <c r="R29" s="26">
        <v>0</v>
      </c>
      <c r="S29" s="25">
        <v>0</v>
      </c>
      <c r="T29" s="26">
        <v>0</v>
      </c>
      <c r="U29" s="25">
        <v>0</v>
      </c>
      <c r="V29" s="26">
        <v>0</v>
      </c>
    </row>
    <row r="30" spans="1:22" ht="14.45" customHeight="1" x14ac:dyDescent="0.25">
      <c r="A30" s="19">
        <f t="shared" si="4"/>
        <v>9</v>
      </c>
      <c r="B30" s="27">
        <v>6225</v>
      </c>
      <c r="C30" s="129" t="str">
        <f>_xlfn.XLOOKUP(__xlnm._FilterDatabase_1514[[#This Row],[SAPSA Number]],'DS Point summary'!A:A,'DS Point summary'!B:B)</f>
        <v>Hannele Meliske</v>
      </c>
      <c r="D30" s="129" t="str">
        <f>_xlfn.XLOOKUP(__xlnm._FilterDatabase_1514[[#This Row],[SAPSA Number]],'DS Point summary'!A:A,'DS Point summary'!C:C)</f>
        <v>de Villiers</v>
      </c>
      <c r="E30" s="130" t="str">
        <f>_xlfn.XLOOKUP(__xlnm._FilterDatabase_1514[[#This Row],[SAPSA Number]],'DS Point summary'!A:A,'DS Point summary'!D:D)</f>
        <v>HM</v>
      </c>
      <c r="F30" s="19" t="str">
        <f>_xlfn.XLOOKUP(__xlnm._FilterDatabase_1514[[#This Row],[SAPSA Number]],'DS Point summary'!A:A,'DS Point summary'!E:E)</f>
        <v>Lady</v>
      </c>
      <c r="G30" s="21">
        <f ca="1">_xlfn.XLOOKUP(__xlnm._FilterDatabase_1514[[#This Row],[SAPSA Number]],'DS Point summary'!A:A,'DS Point summary'!F:F)</f>
        <v>40</v>
      </c>
      <c r="H30" s="21" t="s">
        <v>655</v>
      </c>
      <c r="I30" s="23">
        <f t="shared" si="1"/>
        <v>0</v>
      </c>
      <c r="J30" s="24">
        <f t="shared" si="2"/>
        <v>0</v>
      </c>
      <c r="K30" s="25">
        <v>0</v>
      </c>
      <c r="L30" s="26">
        <v>0</v>
      </c>
      <c r="M30" s="25">
        <v>0</v>
      </c>
      <c r="N30" s="26">
        <v>0</v>
      </c>
      <c r="O30" s="25">
        <v>0</v>
      </c>
      <c r="P30" s="26">
        <v>0</v>
      </c>
      <c r="Q30" s="25">
        <v>0</v>
      </c>
      <c r="R30" s="26">
        <v>0</v>
      </c>
      <c r="S30" s="25">
        <v>0</v>
      </c>
      <c r="T30" s="26">
        <v>0</v>
      </c>
      <c r="U30" s="25">
        <v>0</v>
      </c>
      <c r="V30" s="26">
        <v>0</v>
      </c>
    </row>
    <row r="31" spans="1:22" ht="14.45" customHeight="1" x14ac:dyDescent="0.25">
      <c r="A31" s="19">
        <f t="shared" si="4"/>
        <v>9</v>
      </c>
      <c r="B31" s="27">
        <v>6226</v>
      </c>
      <c r="C31" s="129" t="str">
        <f>_xlfn.XLOOKUP(__xlnm._FilterDatabase_1514[[#This Row],[SAPSA Number]],'DS Point summary'!A:A,'DS Point summary'!B:B)</f>
        <v>Glenn Edward</v>
      </c>
      <c r="D31" s="129" t="str">
        <f>_xlfn.XLOOKUP(__xlnm._FilterDatabase_1514[[#This Row],[SAPSA Number]],'DS Point summary'!A:A,'DS Point summary'!C:C)</f>
        <v>de Villiers</v>
      </c>
      <c r="E31" s="130" t="str">
        <f>_xlfn.XLOOKUP(__xlnm._FilterDatabase_1514[[#This Row],[SAPSA Number]],'DS Point summary'!A:A,'DS Point summary'!D:D)</f>
        <v>GE</v>
      </c>
      <c r="F31" s="19" t="str">
        <f ca="1">_xlfn.XLOOKUP(__xlnm._FilterDatabase_1514[[#This Row],[SAPSA Number]],'DS Point summary'!A:A,'DS Point summary'!E:E)</f>
        <v xml:space="preserve"> </v>
      </c>
      <c r="G31" s="21">
        <f ca="1">_xlfn.XLOOKUP(__xlnm._FilterDatabase_1514[[#This Row],[SAPSA Number]],'DS Point summary'!A:A,'DS Point summary'!F:F)</f>
        <v>45</v>
      </c>
      <c r="H31" s="21" t="s">
        <v>655</v>
      </c>
      <c r="I31" s="23">
        <f t="shared" si="1"/>
        <v>0</v>
      </c>
      <c r="J31" s="24">
        <f t="shared" si="2"/>
        <v>0</v>
      </c>
      <c r="K31" s="25">
        <v>0</v>
      </c>
      <c r="L31" s="26">
        <v>0</v>
      </c>
      <c r="M31" s="25">
        <v>0</v>
      </c>
      <c r="N31" s="26">
        <v>0</v>
      </c>
      <c r="O31" s="25">
        <v>0</v>
      </c>
      <c r="P31" s="26">
        <v>0</v>
      </c>
      <c r="Q31" s="25">
        <v>0</v>
      </c>
      <c r="R31" s="26">
        <v>0</v>
      </c>
      <c r="S31" s="25">
        <v>0</v>
      </c>
      <c r="T31" s="26">
        <v>0</v>
      </c>
      <c r="U31" s="25">
        <v>0</v>
      </c>
      <c r="V31" s="26">
        <v>0</v>
      </c>
    </row>
    <row r="32" spans="1:22" ht="14.45" customHeight="1" x14ac:dyDescent="0.25">
      <c r="A32" s="19">
        <f t="shared" si="4"/>
        <v>9</v>
      </c>
      <c r="B32" s="27">
        <v>392</v>
      </c>
      <c r="C32" s="129" t="str">
        <f>_xlfn.XLOOKUP(__xlnm._FilterDatabase_1514[[#This Row],[SAPSA Number]],'DS Point summary'!A:A,'DS Point summary'!B:B)</f>
        <v>Sasha-Lee</v>
      </c>
      <c r="D32" s="129" t="str">
        <f>_xlfn.XLOOKUP(__xlnm._FilterDatabase_1514[[#This Row],[SAPSA Number]],'DS Point summary'!A:A,'DS Point summary'!C:C)</f>
        <v>Du Plessis</v>
      </c>
      <c r="E32" s="130" t="str">
        <f>_xlfn.XLOOKUP(__xlnm._FilterDatabase_1514[[#This Row],[SAPSA Number]],'DS Point summary'!A:A,'DS Point summary'!D:D)</f>
        <v>SL</v>
      </c>
      <c r="F32" s="19" t="str">
        <f>_xlfn.XLOOKUP(__xlnm._FilterDatabase_1514[[#This Row],[SAPSA Number]],'DS Point summary'!A:A,'DS Point summary'!E:E)</f>
        <v>Lady</v>
      </c>
      <c r="G32" s="21">
        <f ca="1">_xlfn.XLOOKUP(__xlnm._FilterDatabase_1514[[#This Row],[SAPSA Number]],'DS Point summary'!A:A,'DS Point summary'!F:F)</f>
        <v>29</v>
      </c>
      <c r="H32" s="21" t="s">
        <v>655</v>
      </c>
      <c r="I32" s="23">
        <f t="shared" si="1"/>
        <v>0</v>
      </c>
      <c r="J32" s="24">
        <f t="shared" si="2"/>
        <v>0</v>
      </c>
      <c r="K32" s="25">
        <v>0</v>
      </c>
      <c r="L32" s="26">
        <v>0</v>
      </c>
      <c r="M32" s="25">
        <v>0</v>
      </c>
      <c r="N32" s="26">
        <v>0</v>
      </c>
      <c r="O32" s="25">
        <v>0</v>
      </c>
      <c r="P32" s="26">
        <v>0</v>
      </c>
      <c r="Q32" s="25">
        <v>0</v>
      </c>
      <c r="R32" s="26">
        <v>0</v>
      </c>
      <c r="S32" s="25">
        <v>0</v>
      </c>
      <c r="T32" s="26">
        <v>0</v>
      </c>
      <c r="U32" s="25">
        <v>0</v>
      </c>
      <c r="V32" s="26">
        <v>0</v>
      </c>
    </row>
    <row r="33" spans="1:22" ht="14.45" customHeight="1" x14ac:dyDescent="0.25">
      <c r="A33" s="19">
        <f t="shared" si="4"/>
        <v>9</v>
      </c>
      <c r="B33" s="29">
        <v>127</v>
      </c>
      <c r="C33" s="129" t="str">
        <f>_xlfn.XLOOKUP(__xlnm._FilterDatabase_1514[[#This Row],[SAPSA Number]],'DS Point summary'!A:A,'DS Point summary'!B:B)</f>
        <v>Eurika Susara</v>
      </c>
      <c r="D33" s="129" t="str">
        <f>_xlfn.XLOOKUP(__xlnm._FilterDatabase_1514[[#This Row],[SAPSA Number]],'DS Point summary'!A:A,'DS Point summary'!C:C)</f>
        <v>Du Plooy</v>
      </c>
      <c r="E33" s="130" t="str">
        <f>_xlfn.XLOOKUP(__xlnm._FilterDatabase_1514[[#This Row],[SAPSA Number]],'DS Point summary'!A:A,'DS Point summary'!D:D)</f>
        <v>E</v>
      </c>
      <c r="F33" s="19" t="str">
        <f>_xlfn.XLOOKUP(__xlnm._FilterDatabase_1514[[#This Row],[SAPSA Number]],'DS Point summary'!A:A,'DS Point summary'!E:E)</f>
        <v>SS</v>
      </c>
      <c r="G33" s="21">
        <f ca="1">_xlfn.XLOOKUP(__xlnm._FilterDatabase_1514[[#This Row],[SAPSA Number]],'DS Point summary'!A:A,'DS Point summary'!F:F)</f>
        <v>63</v>
      </c>
      <c r="H33" s="21" t="s">
        <v>655</v>
      </c>
      <c r="I33" s="23">
        <f t="shared" si="1"/>
        <v>0</v>
      </c>
      <c r="J33" s="24">
        <f t="shared" si="2"/>
        <v>0</v>
      </c>
      <c r="K33" s="25">
        <v>0</v>
      </c>
      <c r="L33" s="26">
        <v>0</v>
      </c>
      <c r="M33" s="25">
        <v>0</v>
      </c>
      <c r="N33" s="26">
        <v>0</v>
      </c>
      <c r="O33" s="25">
        <v>0</v>
      </c>
      <c r="P33" s="26">
        <v>0</v>
      </c>
      <c r="Q33" s="25">
        <v>0</v>
      </c>
      <c r="R33" s="26">
        <v>0</v>
      </c>
      <c r="S33" s="25">
        <v>0</v>
      </c>
      <c r="T33" s="26">
        <v>0</v>
      </c>
      <c r="U33" s="25">
        <v>0</v>
      </c>
      <c r="V33" s="26">
        <v>0</v>
      </c>
    </row>
    <row r="34" spans="1:22" ht="14.45" customHeight="1" x14ac:dyDescent="0.25">
      <c r="A34" s="19">
        <f t="shared" si="4"/>
        <v>9</v>
      </c>
      <c r="B34" s="27">
        <v>6224</v>
      </c>
      <c r="C34" s="129" t="str">
        <f>_xlfn.XLOOKUP(__xlnm._FilterDatabase_1514[[#This Row],[SAPSA Number]],'DS Point summary'!A:A,'DS Point summary'!B:B)</f>
        <v>David</v>
      </c>
      <c r="D34" s="129" t="str">
        <f>_xlfn.XLOOKUP(__xlnm._FilterDatabase_1514[[#This Row],[SAPSA Number]],'DS Point summary'!A:A,'DS Point summary'!C:C)</f>
        <v>Erwee</v>
      </c>
      <c r="E34" s="130" t="str">
        <f>_xlfn.XLOOKUP(__xlnm._FilterDatabase_1514[[#This Row],[SAPSA Number]],'DS Point summary'!A:A,'DS Point summary'!D:D)</f>
        <v>D</v>
      </c>
      <c r="F34" s="19" t="str">
        <f ca="1">_xlfn.XLOOKUP(__xlnm._FilterDatabase_1514[[#This Row],[SAPSA Number]],'DS Point summary'!A:A,'DS Point summary'!E:E)</f>
        <v xml:space="preserve"> </v>
      </c>
      <c r="G34" s="21">
        <f ca="1">_xlfn.XLOOKUP(__xlnm._FilterDatabase_1514[[#This Row],[SAPSA Number]],'DS Point summary'!A:A,'DS Point summary'!F:F)</f>
        <v>43</v>
      </c>
      <c r="H34" s="21" t="s">
        <v>655</v>
      </c>
      <c r="I34" s="23">
        <f t="shared" ref="I34:I65" si="5">(IF(K34&gt;0,1,0)+(IF(L34&gt;0,1,0))+(IF(M34&gt;0,1,0))+(IF(N34&gt;0,1,0))+(IF(O34&gt;0,1,0))+(IF(P34&gt;0,1,0))+(IF(Q34&gt;0,1,0))+(IF(R34&gt;0,1,0))+(IF(S34&gt;0,1,0))+(IF(T34&gt;0,1,0))+(IF(U34&gt;0,1,0))+(IF(V34&gt;0,1,0)))</f>
        <v>0</v>
      </c>
      <c r="J34" s="24">
        <f t="shared" ref="J34:J65" si="6">(LARGE(K34:U34,1)+LARGE(K34:U34,2)+LARGE(K34:U34,3)+LARGE(K34:U34,4)+LARGE(K34:U34,5))/5</f>
        <v>0</v>
      </c>
      <c r="K34" s="25">
        <v>0</v>
      </c>
      <c r="L34" s="26">
        <v>0</v>
      </c>
      <c r="M34" s="25">
        <v>0</v>
      </c>
      <c r="N34" s="26">
        <v>0</v>
      </c>
      <c r="O34" s="25">
        <v>0</v>
      </c>
      <c r="P34" s="26">
        <v>0</v>
      </c>
      <c r="Q34" s="25">
        <v>0</v>
      </c>
      <c r="R34" s="26">
        <v>0</v>
      </c>
      <c r="S34" s="25">
        <v>0</v>
      </c>
      <c r="T34" s="26">
        <v>0</v>
      </c>
      <c r="U34" s="25">
        <v>0</v>
      </c>
      <c r="V34" s="26">
        <v>0</v>
      </c>
    </row>
    <row r="35" spans="1:22" ht="14.45" customHeight="1" x14ac:dyDescent="0.25">
      <c r="A35" s="19">
        <f t="shared" si="4"/>
        <v>9</v>
      </c>
      <c r="B35" s="27">
        <v>393</v>
      </c>
      <c r="C35" s="129" t="str">
        <f>_xlfn.XLOOKUP(__xlnm._FilterDatabase_1514[[#This Row],[SAPSA Number]],'DS Point summary'!A:A,'DS Point summary'!B:B)</f>
        <v>Robyn Angela</v>
      </c>
      <c r="D35" s="129" t="str">
        <f>_xlfn.XLOOKUP(__xlnm._FilterDatabase_1514[[#This Row],[SAPSA Number]],'DS Point summary'!A:A,'DS Point summary'!C:C)</f>
        <v>Evans</v>
      </c>
      <c r="E35" s="130" t="str">
        <f>_xlfn.XLOOKUP(__xlnm._FilterDatabase_1514[[#This Row],[SAPSA Number]],'DS Point summary'!A:A,'DS Point summary'!D:D)</f>
        <v>RA</v>
      </c>
      <c r="F35" s="19" t="str">
        <f>_xlfn.XLOOKUP(__xlnm._FilterDatabase_1514[[#This Row],[SAPSA Number]],'DS Point summary'!A:A,'DS Point summary'!E:E)</f>
        <v>Lady</v>
      </c>
      <c r="G35" s="21">
        <f ca="1">_xlfn.XLOOKUP(__xlnm._FilterDatabase_1514[[#This Row],[SAPSA Number]],'DS Point summary'!A:A,'DS Point summary'!F:F)</f>
        <v>57</v>
      </c>
      <c r="H35" s="21" t="s">
        <v>655</v>
      </c>
      <c r="I35" s="23">
        <f t="shared" si="5"/>
        <v>0</v>
      </c>
      <c r="J35" s="24">
        <f t="shared" si="6"/>
        <v>0</v>
      </c>
      <c r="K35" s="25">
        <v>0</v>
      </c>
      <c r="L35" s="26">
        <v>0</v>
      </c>
      <c r="M35" s="25">
        <v>0</v>
      </c>
      <c r="N35" s="26">
        <v>0</v>
      </c>
      <c r="O35" s="25">
        <v>0</v>
      </c>
      <c r="P35" s="26">
        <v>0</v>
      </c>
      <c r="Q35" s="25">
        <v>0</v>
      </c>
      <c r="R35" s="26">
        <v>0</v>
      </c>
      <c r="S35" s="25">
        <v>0</v>
      </c>
      <c r="T35" s="26">
        <v>0</v>
      </c>
      <c r="U35" s="25">
        <v>0</v>
      </c>
      <c r="V35" s="26">
        <v>0</v>
      </c>
    </row>
    <row r="36" spans="1:22" ht="14.45" customHeight="1" x14ac:dyDescent="0.25">
      <c r="A36" s="19">
        <f t="shared" si="4"/>
        <v>9</v>
      </c>
      <c r="B36" s="27">
        <v>3172</v>
      </c>
      <c r="C36" s="129" t="str">
        <f>_xlfn.XLOOKUP(__xlnm._FilterDatabase_1514[[#This Row],[SAPSA Number]],'DS Point summary'!A:A,'DS Point summary'!B:B)</f>
        <v>Mervyn-John</v>
      </c>
      <c r="D36" s="129" t="str">
        <f>_xlfn.XLOOKUP(__xlnm._FilterDatabase_1514[[#This Row],[SAPSA Number]],'DS Point summary'!A:A,'DS Point summary'!C:C)</f>
        <v>Evans</v>
      </c>
      <c r="E36" s="130" t="str">
        <f>_xlfn.XLOOKUP(__xlnm._FilterDatabase_1514[[#This Row],[SAPSA Number]],'DS Point summary'!A:A,'DS Point summary'!D:D)</f>
        <v>MJ</v>
      </c>
      <c r="F36" s="19" t="str">
        <f ca="1">_xlfn.XLOOKUP(__xlnm._FilterDatabase_1514[[#This Row],[SAPSA Number]],'DS Point summary'!A:A,'DS Point summary'!E:E)</f>
        <v>SS</v>
      </c>
      <c r="G36" s="21">
        <f ca="1">_xlfn.XLOOKUP(__xlnm._FilterDatabase_1514[[#This Row],[SAPSA Number]],'DS Point summary'!A:A,'DS Point summary'!F:F)</f>
        <v>63</v>
      </c>
      <c r="H36" s="21" t="s">
        <v>655</v>
      </c>
      <c r="I36" s="23">
        <f t="shared" si="5"/>
        <v>0</v>
      </c>
      <c r="J36" s="24">
        <f t="shared" si="6"/>
        <v>0</v>
      </c>
      <c r="K36" s="25">
        <v>0</v>
      </c>
      <c r="L36" s="26">
        <v>0</v>
      </c>
      <c r="M36" s="25">
        <v>0</v>
      </c>
      <c r="N36" s="26">
        <v>0</v>
      </c>
      <c r="O36" s="25">
        <v>0</v>
      </c>
      <c r="P36" s="26">
        <v>0</v>
      </c>
      <c r="Q36" s="25">
        <v>0</v>
      </c>
      <c r="R36" s="26">
        <v>0</v>
      </c>
      <c r="S36" s="25">
        <v>0</v>
      </c>
      <c r="T36" s="26">
        <v>0</v>
      </c>
      <c r="U36" s="25">
        <v>0</v>
      </c>
      <c r="V36" s="26">
        <v>0</v>
      </c>
    </row>
    <row r="37" spans="1:22" ht="14.45" customHeight="1" x14ac:dyDescent="0.25">
      <c r="A37" s="19">
        <f t="shared" si="4"/>
        <v>9</v>
      </c>
      <c r="B37" s="27">
        <v>3173</v>
      </c>
      <c r="C37" s="129" t="str">
        <f>_xlfn.XLOOKUP(__xlnm._FilterDatabase_1514[[#This Row],[SAPSA Number]],'DS Point summary'!A:A,'DS Point summary'!B:B)</f>
        <v>Garrett-John</v>
      </c>
      <c r="D37" s="129" t="str">
        <f>_xlfn.XLOOKUP(__xlnm._FilterDatabase_1514[[#This Row],[SAPSA Number]],'DS Point summary'!A:A,'DS Point summary'!C:C)</f>
        <v>Evans</v>
      </c>
      <c r="E37" s="130" t="str">
        <f>_xlfn.XLOOKUP(__xlnm._FilterDatabase_1514[[#This Row],[SAPSA Number]],'DS Point summary'!A:A,'DS Point summary'!D:D)</f>
        <v>G-J</v>
      </c>
      <c r="F37" s="19" t="str">
        <f ca="1">_xlfn.XLOOKUP(__xlnm._FilterDatabase_1514[[#This Row],[SAPSA Number]],'DS Point summary'!A:A,'DS Point summary'!E:E)</f>
        <v xml:space="preserve"> </v>
      </c>
      <c r="G37" s="21">
        <f ca="1">_xlfn.XLOOKUP(__xlnm._FilterDatabase_1514[[#This Row],[SAPSA Number]],'DS Point summary'!A:A,'DS Point summary'!F:F)</f>
        <v>29</v>
      </c>
      <c r="H37" s="21" t="s">
        <v>655</v>
      </c>
      <c r="I37" s="23">
        <f t="shared" si="5"/>
        <v>0</v>
      </c>
      <c r="J37" s="24">
        <f t="shared" si="6"/>
        <v>0</v>
      </c>
      <c r="K37" s="25">
        <v>0</v>
      </c>
      <c r="L37" s="26">
        <v>0</v>
      </c>
      <c r="M37" s="25">
        <v>0</v>
      </c>
      <c r="N37" s="26">
        <v>0</v>
      </c>
      <c r="O37" s="25">
        <v>0</v>
      </c>
      <c r="P37" s="26">
        <v>0</v>
      </c>
      <c r="Q37" s="25">
        <v>0</v>
      </c>
      <c r="R37" s="26">
        <v>0</v>
      </c>
      <c r="S37" s="25">
        <v>0</v>
      </c>
      <c r="T37" s="26">
        <v>0</v>
      </c>
      <c r="U37" s="25">
        <v>0</v>
      </c>
      <c r="V37" s="26">
        <v>0</v>
      </c>
    </row>
    <row r="38" spans="1:22" ht="14.45" customHeight="1" x14ac:dyDescent="0.25">
      <c r="A38" s="19">
        <f t="shared" si="4"/>
        <v>9</v>
      </c>
      <c r="B38" s="28">
        <v>3369</v>
      </c>
      <c r="C38" s="129" t="str">
        <f>_xlfn.XLOOKUP(__xlnm._FilterDatabase_1514[[#This Row],[SAPSA Number]],'DS Point summary'!A:A,'DS Point summary'!B:B)</f>
        <v>Bruce Alan John</v>
      </c>
      <c r="D38" s="129" t="str">
        <f>_xlfn.XLOOKUP(__xlnm._FilterDatabase_1514[[#This Row],[SAPSA Number]],'DS Point summary'!A:A,'DS Point summary'!C:C)</f>
        <v>Foreman</v>
      </c>
      <c r="E38" s="130" t="str">
        <f>_xlfn.XLOOKUP(__xlnm._FilterDatabase_1514[[#This Row],[SAPSA Number]],'DS Point summary'!A:A,'DS Point summary'!D:D)</f>
        <v>BAJ</v>
      </c>
      <c r="F38" s="19" t="str">
        <f ca="1">_xlfn.XLOOKUP(__xlnm._FilterDatabase_1514[[#This Row],[SAPSA Number]],'DS Point summary'!A:A,'DS Point summary'!E:E)</f>
        <v>S</v>
      </c>
      <c r="G38" s="21">
        <f ca="1">_xlfn.XLOOKUP(__xlnm._FilterDatabase_1514[[#This Row],[SAPSA Number]],'DS Point summary'!A:A,'DS Point summary'!F:F)</f>
        <v>51</v>
      </c>
      <c r="H38" s="21" t="s">
        <v>655</v>
      </c>
      <c r="I38" s="23">
        <f t="shared" si="5"/>
        <v>0</v>
      </c>
      <c r="J38" s="24">
        <f t="shared" si="6"/>
        <v>0</v>
      </c>
      <c r="K38" s="25">
        <v>0</v>
      </c>
      <c r="L38" s="26">
        <v>0</v>
      </c>
      <c r="M38" s="25">
        <v>0</v>
      </c>
      <c r="N38" s="26">
        <v>0</v>
      </c>
      <c r="O38" s="25">
        <v>0</v>
      </c>
      <c r="P38" s="26">
        <v>0</v>
      </c>
      <c r="Q38" s="25">
        <v>0</v>
      </c>
      <c r="R38" s="26">
        <v>0</v>
      </c>
      <c r="S38" s="25">
        <v>0</v>
      </c>
      <c r="T38" s="26">
        <v>0</v>
      </c>
      <c r="U38" s="25">
        <v>0</v>
      </c>
      <c r="V38" s="26">
        <v>0</v>
      </c>
    </row>
    <row r="39" spans="1:22" ht="14.45" customHeight="1" x14ac:dyDescent="0.25">
      <c r="A39" s="19">
        <f t="shared" si="4"/>
        <v>9</v>
      </c>
      <c r="B39" s="43">
        <v>141</v>
      </c>
      <c r="C39" s="129" t="str">
        <f>_xlfn.XLOOKUP(__xlnm._FilterDatabase_1514[[#This Row],[SAPSA Number]],'DS Point summary'!A:A,'DS Point summary'!B:B)</f>
        <v>Francois Waldeck</v>
      </c>
      <c r="D39" s="129" t="str">
        <f>_xlfn.XLOOKUP(__xlnm._FilterDatabase_1514[[#This Row],[SAPSA Number]],'DS Point summary'!A:A,'DS Point summary'!C:C)</f>
        <v>Fouche</v>
      </c>
      <c r="E39" s="130" t="str">
        <f>_xlfn.XLOOKUP(__xlnm._FilterDatabase_1514[[#This Row],[SAPSA Number]],'DS Point summary'!A:A,'DS Point summary'!D:D)</f>
        <v>FW</v>
      </c>
      <c r="F39" s="19" t="str">
        <f ca="1">_xlfn.XLOOKUP(__xlnm._FilterDatabase_1514[[#This Row],[SAPSA Number]],'DS Point summary'!A:A,'DS Point summary'!E:E)</f>
        <v>S</v>
      </c>
      <c r="G39" s="21">
        <f ca="1">_xlfn.XLOOKUP(__xlnm._FilterDatabase_1514[[#This Row],[SAPSA Number]],'DS Point summary'!A:A,'DS Point summary'!F:F)</f>
        <v>52</v>
      </c>
      <c r="H39" s="21" t="s">
        <v>655</v>
      </c>
      <c r="I39" s="23">
        <f t="shared" si="5"/>
        <v>0</v>
      </c>
      <c r="J39" s="24">
        <f t="shared" si="6"/>
        <v>0</v>
      </c>
      <c r="K39" s="25">
        <v>0</v>
      </c>
      <c r="L39" s="26">
        <v>0</v>
      </c>
      <c r="M39" s="25">
        <v>0</v>
      </c>
      <c r="N39" s="26">
        <v>0</v>
      </c>
      <c r="O39" s="25">
        <v>0</v>
      </c>
      <c r="P39" s="26">
        <v>0</v>
      </c>
      <c r="Q39" s="25">
        <v>0</v>
      </c>
      <c r="R39" s="26">
        <v>0</v>
      </c>
      <c r="S39" s="25">
        <v>0</v>
      </c>
      <c r="T39" s="26">
        <v>0</v>
      </c>
      <c r="U39" s="25">
        <v>0</v>
      </c>
      <c r="V39" s="26">
        <v>0</v>
      </c>
    </row>
    <row r="40" spans="1:22" ht="14.45" customHeight="1" x14ac:dyDescent="0.25">
      <c r="A40" s="19">
        <f t="shared" si="4"/>
        <v>9</v>
      </c>
      <c r="B40" s="27">
        <v>1142</v>
      </c>
      <c r="C40" s="129" t="str">
        <f>_xlfn.XLOOKUP(__xlnm._FilterDatabase_1514[[#This Row],[SAPSA Number]],'DS Point summary'!A:A,'DS Point summary'!B:B)</f>
        <v>Craig John</v>
      </c>
      <c r="D40" s="129" t="str">
        <f>_xlfn.XLOOKUP(__xlnm._FilterDatabase_1514[[#This Row],[SAPSA Number]],'DS Point summary'!A:A,'DS Point summary'!C:C)</f>
        <v>Franck</v>
      </c>
      <c r="E40" s="130" t="str">
        <f>_xlfn.XLOOKUP(__xlnm._FilterDatabase_1514[[#This Row],[SAPSA Number]],'DS Point summary'!A:A,'DS Point summary'!D:D)</f>
        <v>CJ</v>
      </c>
      <c r="F40" s="19" t="str">
        <f ca="1">_xlfn.XLOOKUP(__xlnm._FilterDatabase_1514[[#This Row],[SAPSA Number]],'DS Point summary'!A:A,'DS Point summary'!E:E)</f>
        <v xml:space="preserve"> </v>
      </c>
      <c r="G40" s="21">
        <f ca="1">_xlfn.XLOOKUP(__xlnm._FilterDatabase_1514[[#This Row],[SAPSA Number]],'DS Point summary'!A:A,'DS Point summary'!F:F)</f>
        <v>49</v>
      </c>
      <c r="H40" s="21" t="s">
        <v>655</v>
      </c>
      <c r="I40" s="23">
        <f t="shared" si="5"/>
        <v>0</v>
      </c>
      <c r="J40" s="24">
        <f t="shared" si="6"/>
        <v>0</v>
      </c>
      <c r="K40" s="25">
        <v>0</v>
      </c>
      <c r="L40" s="26">
        <v>0</v>
      </c>
      <c r="M40" s="25">
        <v>0</v>
      </c>
      <c r="N40" s="26">
        <v>0</v>
      </c>
      <c r="O40" s="25">
        <v>0</v>
      </c>
      <c r="P40" s="26">
        <v>0</v>
      </c>
      <c r="Q40" s="25">
        <v>0</v>
      </c>
      <c r="R40" s="26">
        <v>0</v>
      </c>
      <c r="S40" s="25">
        <v>0</v>
      </c>
      <c r="T40" s="26">
        <v>0</v>
      </c>
      <c r="U40" s="25">
        <v>0</v>
      </c>
      <c r="V40" s="26">
        <v>0</v>
      </c>
    </row>
    <row r="41" spans="1:22" ht="14.45" customHeight="1" x14ac:dyDescent="0.25">
      <c r="A41" s="19">
        <f t="shared" si="4"/>
        <v>9</v>
      </c>
      <c r="B41" s="27">
        <v>3416</v>
      </c>
      <c r="C41" s="129" t="str">
        <f>_xlfn.XLOOKUP(__xlnm._FilterDatabase_1514[[#This Row],[SAPSA Number]],'DS Point summary'!A:A,'DS Point summary'!B:B)</f>
        <v>Enrico Giovanni</v>
      </c>
      <c r="D41" s="129" t="str">
        <f>_xlfn.XLOOKUP(__xlnm._FilterDatabase_1514[[#This Row],[SAPSA Number]],'DS Point summary'!A:A,'DS Point summary'!C:C)</f>
        <v>Galetti</v>
      </c>
      <c r="E41" s="130" t="str">
        <f>_xlfn.XLOOKUP(__xlnm._FilterDatabase_1514[[#This Row],[SAPSA Number]],'DS Point summary'!A:A,'DS Point summary'!D:D)</f>
        <v>EG</v>
      </c>
      <c r="F41" s="19" t="str">
        <f ca="1">_xlfn.XLOOKUP(__xlnm._FilterDatabase_1514[[#This Row],[SAPSA Number]],'DS Point summary'!A:A,'DS Point summary'!E:E)</f>
        <v xml:space="preserve"> </v>
      </c>
      <c r="G41" s="21">
        <f ca="1">_xlfn.XLOOKUP(__xlnm._FilterDatabase_1514[[#This Row],[SAPSA Number]],'DS Point summary'!A:A,'DS Point summary'!F:F)</f>
        <v>39</v>
      </c>
      <c r="H41" s="21" t="s">
        <v>655</v>
      </c>
      <c r="I41" s="23">
        <f t="shared" si="5"/>
        <v>0</v>
      </c>
      <c r="J41" s="24">
        <f t="shared" si="6"/>
        <v>0</v>
      </c>
      <c r="K41" s="25">
        <v>0</v>
      </c>
      <c r="L41" s="26">
        <v>0</v>
      </c>
      <c r="M41" s="25">
        <v>0</v>
      </c>
      <c r="N41" s="26">
        <v>0</v>
      </c>
      <c r="O41" s="25">
        <v>0</v>
      </c>
      <c r="P41" s="26">
        <v>0</v>
      </c>
      <c r="Q41" s="25">
        <v>0</v>
      </c>
      <c r="R41" s="26">
        <v>0</v>
      </c>
      <c r="S41" s="25">
        <v>0</v>
      </c>
      <c r="T41" s="26">
        <v>0</v>
      </c>
      <c r="U41" s="25">
        <v>0</v>
      </c>
      <c r="V41" s="26">
        <v>0</v>
      </c>
    </row>
    <row r="42" spans="1:22" ht="14.45" customHeight="1" x14ac:dyDescent="0.25">
      <c r="A42" s="19">
        <f t="shared" si="4"/>
        <v>9</v>
      </c>
      <c r="B42" s="28">
        <v>5972</v>
      </c>
      <c r="C42" s="129" t="str">
        <f>_xlfn.XLOOKUP(__xlnm._FilterDatabase_1514[[#This Row],[SAPSA Number]],'DS Point summary'!A:A,'DS Point summary'!B:B)</f>
        <v>Johannes Petrus</v>
      </c>
      <c r="D42" s="129" t="str">
        <f>_xlfn.XLOOKUP(__xlnm._FilterDatabase_1514[[#This Row],[SAPSA Number]],'DS Point summary'!A:A,'DS Point summary'!C:C)</f>
        <v>Geldenhuys</v>
      </c>
      <c r="E42" s="130" t="str">
        <f>_xlfn.XLOOKUP(__xlnm._FilterDatabase_1514[[#This Row],[SAPSA Number]],'DS Point summary'!A:A,'DS Point summary'!D:D)</f>
        <v>JP</v>
      </c>
      <c r="F42" s="19" t="str">
        <f ca="1">_xlfn.XLOOKUP(__xlnm._FilterDatabase_1514[[#This Row],[SAPSA Number]],'DS Point summary'!A:A,'DS Point summary'!E:E)</f>
        <v xml:space="preserve"> </v>
      </c>
      <c r="G42" s="21">
        <f ca="1">_xlfn.XLOOKUP(__xlnm._FilterDatabase_1514[[#This Row],[SAPSA Number]],'DS Point summary'!A:A,'DS Point summary'!F:F)</f>
        <v>45</v>
      </c>
      <c r="H42" s="21" t="s">
        <v>655</v>
      </c>
      <c r="I42" s="23">
        <f t="shared" si="5"/>
        <v>0</v>
      </c>
      <c r="J42" s="24">
        <f t="shared" si="6"/>
        <v>0</v>
      </c>
      <c r="K42" s="25">
        <v>0</v>
      </c>
      <c r="L42" s="26">
        <v>0</v>
      </c>
      <c r="M42" s="25">
        <v>0</v>
      </c>
      <c r="N42" s="26">
        <v>0</v>
      </c>
      <c r="O42" s="25">
        <v>0</v>
      </c>
      <c r="P42" s="26">
        <v>0</v>
      </c>
      <c r="Q42" s="25">
        <v>0</v>
      </c>
      <c r="R42" s="26">
        <v>0</v>
      </c>
      <c r="S42" s="25">
        <v>0</v>
      </c>
      <c r="T42" s="26">
        <v>0</v>
      </c>
      <c r="U42" s="25">
        <v>0</v>
      </c>
      <c r="V42" s="26">
        <v>0</v>
      </c>
    </row>
    <row r="43" spans="1:22" ht="14.45" customHeight="1" x14ac:dyDescent="0.25">
      <c r="A43" s="19">
        <f t="shared" si="4"/>
        <v>9</v>
      </c>
      <c r="B43" s="27">
        <v>5871</v>
      </c>
      <c r="C43" s="129" t="str">
        <f>_xlfn.XLOOKUP(__xlnm._FilterDatabase_1514[[#This Row],[SAPSA Number]],'DS Point summary'!A:A,'DS Point summary'!B:B)</f>
        <v>Christopher Brent</v>
      </c>
      <c r="D43" s="129" t="str">
        <f>_xlfn.XLOOKUP(__xlnm._FilterDatabase_1514[[#This Row],[SAPSA Number]],'DS Point summary'!A:A,'DS Point summary'!C:C)</f>
        <v>Gradwell</v>
      </c>
      <c r="E43" s="130" t="str">
        <f>_xlfn.XLOOKUP(__xlnm._FilterDatabase_1514[[#This Row],[SAPSA Number]],'DS Point summary'!A:A,'DS Point summary'!D:D)</f>
        <v>CB</v>
      </c>
      <c r="F43" s="19" t="str">
        <f ca="1">_xlfn.XLOOKUP(__xlnm._FilterDatabase_1514[[#This Row],[SAPSA Number]],'DS Point summary'!A:A,'DS Point summary'!E:E)</f>
        <v>SS</v>
      </c>
      <c r="G43" s="21">
        <f ca="1">_xlfn.XLOOKUP(__xlnm._FilterDatabase_1514[[#This Row],[SAPSA Number]],'DS Point summary'!A:A,'DS Point summary'!F:F)</f>
        <v>66</v>
      </c>
      <c r="H43" s="21" t="s">
        <v>655</v>
      </c>
      <c r="I43" s="23">
        <f t="shared" si="5"/>
        <v>0</v>
      </c>
      <c r="J43" s="24">
        <f t="shared" si="6"/>
        <v>0</v>
      </c>
      <c r="K43" s="25">
        <v>0</v>
      </c>
      <c r="L43" s="26">
        <v>0</v>
      </c>
      <c r="M43" s="25">
        <v>0</v>
      </c>
      <c r="N43" s="26">
        <v>0</v>
      </c>
      <c r="O43" s="25">
        <v>0</v>
      </c>
      <c r="P43" s="26">
        <v>0</v>
      </c>
      <c r="Q43" s="25">
        <v>0</v>
      </c>
      <c r="R43" s="26">
        <v>0</v>
      </c>
      <c r="S43" s="25">
        <v>0</v>
      </c>
      <c r="T43" s="26">
        <v>0</v>
      </c>
      <c r="U43" s="25">
        <v>0</v>
      </c>
      <c r="V43" s="26">
        <v>0</v>
      </c>
    </row>
    <row r="44" spans="1:22" ht="14.45" customHeight="1" x14ac:dyDescent="0.25">
      <c r="A44" s="19">
        <f t="shared" si="4"/>
        <v>9</v>
      </c>
      <c r="B44" s="98">
        <v>1317</v>
      </c>
      <c r="C44" s="129" t="str">
        <f>_xlfn.XLOOKUP(__xlnm._FilterDatabase_1514[[#This Row],[SAPSA Number]],'DS Point summary'!A:A,'DS Point summary'!B:B)</f>
        <v>Eben</v>
      </c>
      <c r="D44" s="129" t="str">
        <f>_xlfn.XLOOKUP(__xlnm._FilterDatabase_1514[[#This Row],[SAPSA Number]],'DS Point summary'!A:A,'DS Point summary'!C:C)</f>
        <v>Grobbelaar</v>
      </c>
      <c r="E44" s="130" t="str">
        <f>_xlfn.XLOOKUP(__xlnm._FilterDatabase_1514[[#This Row],[SAPSA Number]],'DS Point summary'!A:A,'DS Point summary'!D:D)</f>
        <v>E</v>
      </c>
      <c r="F44" s="19" t="str">
        <f ca="1">_xlfn.XLOOKUP(__xlnm._FilterDatabase_1514[[#This Row],[SAPSA Number]],'DS Point summary'!A:A,'DS Point summary'!E:E)</f>
        <v xml:space="preserve"> </v>
      </c>
      <c r="G44" s="21">
        <f ca="1">_xlfn.XLOOKUP(__xlnm._FilterDatabase_1514[[#This Row],[SAPSA Number]],'DS Point summary'!A:A,'DS Point summary'!F:F)</f>
        <v>41</v>
      </c>
      <c r="H44" s="21" t="s">
        <v>655</v>
      </c>
      <c r="I44" s="23">
        <f t="shared" si="5"/>
        <v>0</v>
      </c>
      <c r="J44" s="24">
        <f t="shared" si="6"/>
        <v>0</v>
      </c>
      <c r="K44" s="25">
        <v>0</v>
      </c>
      <c r="L44" s="26">
        <v>0</v>
      </c>
      <c r="M44" s="25">
        <v>0</v>
      </c>
      <c r="N44" s="26">
        <v>0</v>
      </c>
      <c r="O44" s="25">
        <v>0</v>
      </c>
      <c r="P44" s="26">
        <v>0</v>
      </c>
      <c r="Q44" s="25">
        <v>0</v>
      </c>
      <c r="R44" s="26">
        <v>0</v>
      </c>
      <c r="S44" s="25">
        <v>0</v>
      </c>
      <c r="T44" s="26">
        <v>0</v>
      </c>
      <c r="U44" s="25">
        <v>0</v>
      </c>
      <c r="V44" s="26">
        <v>0</v>
      </c>
    </row>
    <row r="45" spans="1:22" ht="14.45" customHeight="1" x14ac:dyDescent="0.25">
      <c r="A45" s="19">
        <f t="shared" si="4"/>
        <v>9</v>
      </c>
      <c r="B45" s="27">
        <v>3782</v>
      </c>
      <c r="C45" s="129" t="str">
        <f>_xlfn.XLOOKUP(__xlnm._FilterDatabase_1514[[#This Row],[SAPSA Number]],'DS Point summary'!A:A,'DS Point summary'!B:B)</f>
        <v>Gary Athol</v>
      </c>
      <c r="D45" s="129" t="str">
        <f>_xlfn.XLOOKUP(__xlnm._FilterDatabase_1514[[#This Row],[SAPSA Number]],'DS Point summary'!A:A,'DS Point summary'!C:C)</f>
        <v>Hagemann</v>
      </c>
      <c r="E45" s="130" t="str">
        <f>_xlfn.XLOOKUP(__xlnm._FilterDatabase_1514[[#This Row],[SAPSA Number]],'DS Point summary'!A:A,'DS Point summary'!D:D)</f>
        <v>GA</v>
      </c>
      <c r="F45" s="19" t="str">
        <f ca="1">_xlfn.XLOOKUP(__xlnm._FilterDatabase_1514[[#This Row],[SAPSA Number]],'DS Point summary'!A:A,'DS Point summary'!E:E)</f>
        <v>S</v>
      </c>
      <c r="G45" s="21">
        <f ca="1">_xlfn.XLOOKUP(__xlnm._FilterDatabase_1514[[#This Row],[SAPSA Number]],'DS Point summary'!A:A,'DS Point summary'!F:F)</f>
        <v>52</v>
      </c>
      <c r="H45" s="21" t="s">
        <v>655</v>
      </c>
      <c r="I45" s="23">
        <f t="shared" si="5"/>
        <v>0</v>
      </c>
      <c r="J45" s="24">
        <f t="shared" si="6"/>
        <v>0</v>
      </c>
      <c r="K45" s="25">
        <v>0</v>
      </c>
      <c r="L45" s="26">
        <v>0</v>
      </c>
      <c r="M45" s="25">
        <v>0</v>
      </c>
      <c r="N45" s="26">
        <v>0</v>
      </c>
      <c r="O45" s="25">
        <v>0</v>
      </c>
      <c r="P45" s="26">
        <v>0</v>
      </c>
      <c r="Q45" s="25">
        <v>0</v>
      </c>
      <c r="R45" s="26">
        <v>0</v>
      </c>
      <c r="S45" s="25">
        <v>0</v>
      </c>
      <c r="T45" s="26">
        <v>0</v>
      </c>
      <c r="U45" s="25">
        <v>0</v>
      </c>
      <c r="V45" s="26">
        <v>0</v>
      </c>
    </row>
    <row r="46" spans="1:22" ht="14.25" customHeight="1" x14ac:dyDescent="0.25">
      <c r="A46" s="19">
        <f t="shared" si="4"/>
        <v>9</v>
      </c>
      <c r="B46" s="27">
        <v>6308</v>
      </c>
      <c r="C46" s="129" t="str">
        <f>_xlfn.XLOOKUP(__xlnm._FilterDatabase_1514[[#This Row],[SAPSA Number]],'DS Point summary'!A:A,'DS Point summary'!B:B)</f>
        <v>James Matthew</v>
      </c>
      <c r="D46" s="129" t="str">
        <f>_xlfn.XLOOKUP(__xlnm._FilterDatabase_1514[[#This Row],[SAPSA Number]],'DS Point summary'!A:A,'DS Point summary'!C:C)</f>
        <v>Hagemann</v>
      </c>
      <c r="E46" s="130" t="str">
        <f>_xlfn.XLOOKUP(__xlnm._FilterDatabase_1514[[#This Row],[SAPSA Number]],'DS Point summary'!A:A,'DS Point summary'!D:D)</f>
        <v>JM</v>
      </c>
      <c r="F46" s="19" t="str">
        <f ca="1">_xlfn.XLOOKUP(__xlnm._FilterDatabase_1514[[#This Row],[SAPSA Number]],'DS Point summary'!A:A,'DS Point summary'!E:E)</f>
        <v>Jnr</v>
      </c>
      <c r="G46" s="21">
        <f ca="1">_xlfn.XLOOKUP(__xlnm._FilterDatabase_1514[[#This Row],[SAPSA Number]],'DS Point summary'!A:A,'DS Point summary'!F:F)</f>
        <v>17</v>
      </c>
      <c r="H46" s="21" t="s">
        <v>655</v>
      </c>
      <c r="I46" s="23">
        <f t="shared" si="5"/>
        <v>0</v>
      </c>
      <c r="J46" s="24">
        <f t="shared" si="6"/>
        <v>0</v>
      </c>
      <c r="K46" s="25">
        <v>0</v>
      </c>
      <c r="L46" s="26">
        <v>0</v>
      </c>
      <c r="M46" s="25">
        <v>0</v>
      </c>
      <c r="N46" s="26">
        <v>0</v>
      </c>
      <c r="O46" s="25">
        <v>0</v>
      </c>
      <c r="P46" s="26">
        <v>0</v>
      </c>
      <c r="Q46" s="25">
        <v>0</v>
      </c>
      <c r="R46" s="26">
        <v>0</v>
      </c>
      <c r="S46" s="25">
        <v>0</v>
      </c>
      <c r="T46" s="26">
        <v>0</v>
      </c>
      <c r="U46" s="25">
        <v>0</v>
      </c>
      <c r="V46" s="26">
        <v>0</v>
      </c>
    </row>
    <row r="47" spans="1:22" ht="14.45" customHeight="1" x14ac:dyDescent="0.25">
      <c r="A47" s="19">
        <f t="shared" si="4"/>
        <v>9</v>
      </c>
      <c r="B47" s="27">
        <v>1162</v>
      </c>
      <c r="C47" s="129" t="str">
        <f>_xlfn.XLOOKUP(__xlnm._FilterDatabase_1514[[#This Row],[SAPSA Number]],'DS Point summary'!A:A,'DS Point summary'!B:B)</f>
        <v>Marinus Anton</v>
      </c>
      <c r="D47" s="129" t="str">
        <f>_xlfn.XLOOKUP(__xlnm._FilterDatabase_1514[[#This Row],[SAPSA Number]],'DS Point summary'!A:A,'DS Point summary'!C:C)</f>
        <v>Hefer</v>
      </c>
      <c r="E47" s="130" t="str">
        <f>_xlfn.XLOOKUP(__xlnm._FilterDatabase_1514[[#This Row],[SAPSA Number]],'DS Point summary'!A:A,'DS Point summary'!D:D)</f>
        <v>MA</v>
      </c>
      <c r="F47" s="19" t="str">
        <f ca="1">_xlfn.XLOOKUP(__xlnm._FilterDatabase_1514[[#This Row],[SAPSA Number]],'DS Point summary'!A:A,'DS Point summary'!E:E)</f>
        <v>SS</v>
      </c>
      <c r="G47" s="21">
        <f ca="1">_xlfn.XLOOKUP(__xlnm._FilterDatabase_1514[[#This Row],[SAPSA Number]],'DS Point summary'!A:A,'DS Point summary'!F:F)</f>
        <v>63</v>
      </c>
      <c r="H47" s="21" t="s">
        <v>655</v>
      </c>
      <c r="I47" s="23">
        <f t="shared" si="5"/>
        <v>0</v>
      </c>
      <c r="J47" s="24">
        <f t="shared" si="6"/>
        <v>0</v>
      </c>
      <c r="K47" s="25">
        <v>0</v>
      </c>
      <c r="L47" s="26">
        <v>0</v>
      </c>
      <c r="M47" s="25">
        <v>0</v>
      </c>
      <c r="N47" s="26">
        <v>0</v>
      </c>
      <c r="O47" s="25">
        <v>0</v>
      </c>
      <c r="P47" s="26">
        <v>0</v>
      </c>
      <c r="Q47" s="25">
        <v>0</v>
      </c>
      <c r="R47" s="26">
        <v>0</v>
      </c>
      <c r="S47" s="25">
        <v>0</v>
      </c>
      <c r="T47" s="26">
        <v>0</v>
      </c>
      <c r="U47" s="25">
        <v>0</v>
      </c>
      <c r="V47" s="26">
        <v>0</v>
      </c>
    </row>
    <row r="48" spans="1:22" ht="14.45" customHeight="1" x14ac:dyDescent="0.25">
      <c r="A48" s="19">
        <f t="shared" si="4"/>
        <v>9</v>
      </c>
      <c r="B48" s="27">
        <v>645</v>
      </c>
      <c r="C48" s="129" t="str">
        <f>_xlfn.XLOOKUP(__xlnm._FilterDatabase_1514[[#This Row],[SAPSA Number]],'DS Point summary'!A:A,'DS Point summary'!B:B)</f>
        <v>Lukas Marthinus</v>
      </c>
      <c r="D48" s="129" t="str">
        <f>_xlfn.XLOOKUP(__xlnm._FilterDatabase_1514[[#This Row],[SAPSA Number]],'DS Point summary'!A:A,'DS Point summary'!C:C)</f>
        <v>Janse van Rensburg</v>
      </c>
      <c r="E48" s="130" t="str">
        <f>_xlfn.XLOOKUP(__xlnm._FilterDatabase_1514[[#This Row],[SAPSA Number]],'DS Point summary'!A:A,'DS Point summary'!D:D)</f>
        <v>LM</v>
      </c>
      <c r="F48" s="19" t="str">
        <f ca="1">_xlfn.XLOOKUP(__xlnm._FilterDatabase_1514[[#This Row],[SAPSA Number]],'DS Point summary'!A:A,'DS Point summary'!E:E)</f>
        <v xml:space="preserve"> </v>
      </c>
      <c r="G48" s="21">
        <f ca="1">_xlfn.XLOOKUP(__xlnm._FilterDatabase_1514[[#This Row],[SAPSA Number]],'DS Point summary'!A:A,'DS Point summary'!F:F)</f>
        <v>27</v>
      </c>
      <c r="H48" s="21" t="s">
        <v>655</v>
      </c>
      <c r="I48" s="23">
        <f t="shared" si="5"/>
        <v>0</v>
      </c>
      <c r="J48" s="24">
        <f t="shared" si="6"/>
        <v>0</v>
      </c>
      <c r="K48" s="25">
        <v>0</v>
      </c>
      <c r="L48" s="26">
        <v>0</v>
      </c>
      <c r="M48" s="25">
        <v>0</v>
      </c>
      <c r="N48" s="26">
        <v>0</v>
      </c>
      <c r="O48" s="25">
        <v>0</v>
      </c>
      <c r="P48" s="26">
        <v>0</v>
      </c>
      <c r="Q48" s="25">
        <v>0</v>
      </c>
      <c r="R48" s="26">
        <v>0</v>
      </c>
      <c r="S48" s="25">
        <v>0</v>
      </c>
      <c r="T48" s="26">
        <v>0</v>
      </c>
      <c r="U48" s="25">
        <v>0</v>
      </c>
      <c r="V48" s="26">
        <v>0</v>
      </c>
    </row>
    <row r="49" spans="1:22" ht="14.45" customHeight="1" x14ac:dyDescent="0.25">
      <c r="A49" s="19">
        <f t="shared" si="4"/>
        <v>9</v>
      </c>
      <c r="B49" s="27">
        <v>2655</v>
      </c>
      <c r="C49" s="129" t="str">
        <f>_xlfn.XLOOKUP(__xlnm._FilterDatabase_1514[[#This Row],[SAPSA Number]],'DS Point summary'!A:A,'DS Point summary'!B:B)</f>
        <v>Ruben</v>
      </c>
      <c r="D49" s="129" t="str">
        <f>_xlfn.XLOOKUP(__xlnm._FilterDatabase_1514[[#This Row],[SAPSA Number]],'DS Point summary'!A:A,'DS Point summary'!C:C)</f>
        <v>Joubert</v>
      </c>
      <c r="E49" s="130" t="str">
        <f>_xlfn.XLOOKUP(__xlnm._FilterDatabase_1514[[#This Row],[SAPSA Number]],'DS Point summary'!A:A,'DS Point summary'!D:D)</f>
        <v>R</v>
      </c>
      <c r="F49" s="19" t="str">
        <f>_xlfn.XLOOKUP(__xlnm._FilterDatabase_1514[[#This Row],[SAPSA Number]],'DS Point summary'!A:A,'DS Point summary'!E:E)</f>
        <v>S Jnr</v>
      </c>
      <c r="G49" s="21">
        <f ca="1">_xlfn.XLOOKUP(__xlnm._FilterDatabase_1514[[#This Row],[SAPSA Number]],'DS Point summary'!A:A,'DS Point summary'!F:F)</f>
        <v>15</v>
      </c>
      <c r="H49" s="21" t="s">
        <v>655</v>
      </c>
      <c r="I49" s="23">
        <f t="shared" si="5"/>
        <v>0</v>
      </c>
      <c r="J49" s="24">
        <f t="shared" si="6"/>
        <v>0</v>
      </c>
      <c r="K49" s="25">
        <v>0</v>
      </c>
      <c r="L49" s="26">
        <v>0</v>
      </c>
      <c r="M49" s="25">
        <v>0</v>
      </c>
      <c r="N49" s="26">
        <v>0</v>
      </c>
      <c r="O49" s="25">
        <v>0</v>
      </c>
      <c r="P49" s="26">
        <v>0</v>
      </c>
      <c r="Q49" s="25">
        <v>0</v>
      </c>
      <c r="R49" s="26">
        <v>0</v>
      </c>
      <c r="S49" s="25">
        <v>0</v>
      </c>
      <c r="T49" s="26">
        <v>0</v>
      </c>
      <c r="U49" s="25">
        <v>0</v>
      </c>
      <c r="V49" s="26">
        <v>0</v>
      </c>
    </row>
    <row r="50" spans="1:22" ht="14.45" customHeight="1" x14ac:dyDescent="0.25">
      <c r="A50" s="19">
        <f t="shared" si="4"/>
        <v>9</v>
      </c>
      <c r="B50" s="20">
        <v>3339</v>
      </c>
      <c r="C50" s="129" t="str">
        <f>_xlfn.XLOOKUP(__xlnm._FilterDatabase_1514[[#This Row],[SAPSA Number]],'DS Point summary'!A:A,'DS Point summary'!B:B)</f>
        <v>Hendrik Johannes</v>
      </c>
      <c r="D50" s="129" t="str">
        <f>_xlfn.XLOOKUP(__xlnm._FilterDatabase_1514[[#This Row],[SAPSA Number]],'DS Point summary'!A:A,'DS Point summary'!C:C)</f>
        <v>Joubert</v>
      </c>
      <c r="E50" s="130" t="str">
        <f>_xlfn.XLOOKUP(__xlnm._FilterDatabase_1514[[#This Row],[SAPSA Number]],'DS Point summary'!A:A,'DS Point summary'!D:D)</f>
        <v>HJ</v>
      </c>
      <c r="F50" s="19" t="str">
        <f ca="1">_xlfn.XLOOKUP(__xlnm._FilterDatabase_1514[[#This Row],[SAPSA Number]],'DS Point summary'!A:A,'DS Point summary'!E:E)</f>
        <v xml:space="preserve"> </v>
      </c>
      <c r="G50" s="21">
        <f ca="1">_xlfn.XLOOKUP(__xlnm._FilterDatabase_1514[[#This Row],[SAPSA Number]],'DS Point summary'!A:A,'DS Point summary'!F:F)</f>
        <v>49</v>
      </c>
      <c r="H50" s="21" t="s">
        <v>655</v>
      </c>
      <c r="I50" s="23">
        <f t="shared" si="5"/>
        <v>0</v>
      </c>
      <c r="J50" s="24">
        <f t="shared" si="6"/>
        <v>0</v>
      </c>
      <c r="K50" s="25">
        <v>0</v>
      </c>
      <c r="L50" s="26">
        <v>0</v>
      </c>
      <c r="M50" s="25">
        <v>0</v>
      </c>
      <c r="N50" s="26">
        <v>0</v>
      </c>
      <c r="O50" s="25">
        <v>0</v>
      </c>
      <c r="P50" s="26">
        <v>0</v>
      </c>
      <c r="Q50" s="25">
        <v>0</v>
      </c>
      <c r="R50" s="26">
        <v>0</v>
      </c>
      <c r="S50" s="25">
        <v>0</v>
      </c>
      <c r="T50" s="26">
        <v>0</v>
      </c>
      <c r="U50" s="25">
        <v>0</v>
      </c>
      <c r="V50" s="26">
        <v>0</v>
      </c>
    </row>
    <row r="51" spans="1:22" ht="14.45" customHeight="1" x14ac:dyDescent="0.25">
      <c r="A51" s="19">
        <f t="shared" si="4"/>
        <v>9</v>
      </c>
      <c r="B51" s="27">
        <v>1923</v>
      </c>
      <c r="C51" s="129" t="str">
        <f>_xlfn.XLOOKUP(__xlnm._FilterDatabase_1514[[#This Row],[SAPSA Number]],'DS Point summary'!A:A,'DS Point summary'!B:B)</f>
        <v>Johannes Stefanus</v>
      </c>
      <c r="D51" s="129" t="str">
        <f>_xlfn.XLOOKUP(__xlnm._FilterDatabase_1514[[#This Row],[SAPSA Number]],'DS Point summary'!A:A,'DS Point summary'!C:C)</f>
        <v>Kemp</v>
      </c>
      <c r="E51" s="130" t="str">
        <f>_xlfn.XLOOKUP(__xlnm._FilterDatabase_1514[[#This Row],[SAPSA Number]],'DS Point summary'!A:A,'DS Point summary'!D:D)</f>
        <v>JS</v>
      </c>
      <c r="F51" s="19" t="str">
        <f ca="1">_xlfn.XLOOKUP(__xlnm._FilterDatabase_1514[[#This Row],[SAPSA Number]],'DS Point summary'!A:A,'DS Point summary'!E:E)</f>
        <v>SS</v>
      </c>
      <c r="G51" s="21">
        <f ca="1">_xlfn.XLOOKUP(__xlnm._FilterDatabase_1514[[#This Row],[SAPSA Number]],'DS Point summary'!A:A,'DS Point summary'!F:F)</f>
        <v>65</v>
      </c>
      <c r="H51" s="21" t="s">
        <v>655</v>
      </c>
      <c r="I51" s="23">
        <f t="shared" si="5"/>
        <v>0</v>
      </c>
      <c r="J51" s="24">
        <f t="shared" si="6"/>
        <v>0</v>
      </c>
      <c r="K51" s="25">
        <v>0</v>
      </c>
      <c r="L51" s="26">
        <v>0</v>
      </c>
      <c r="M51" s="25">
        <v>0</v>
      </c>
      <c r="N51" s="26">
        <v>0</v>
      </c>
      <c r="O51" s="25">
        <v>0</v>
      </c>
      <c r="P51" s="26">
        <v>0</v>
      </c>
      <c r="Q51" s="25">
        <v>0</v>
      </c>
      <c r="R51" s="26">
        <v>0</v>
      </c>
      <c r="S51" s="25">
        <v>0</v>
      </c>
      <c r="T51" s="26">
        <v>0</v>
      </c>
      <c r="U51" s="25">
        <v>0</v>
      </c>
      <c r="V51" s="26">
        <v>0</v>
      </c>
    </row>
    <row r="52" spans="1:22" ht="14.45" customHeight="1" x14ac:dyDescent="0.25">
      <c r="A52" s="19">
        <f t="shared" ref="A52:A83" si="7">RANK(J52,J$2:J$136,0)</f>
        <v>9</v>
      </c>
      <c r="B52" s="27">
        <v>4094</v>
      </c>
      <c r="C52" s="129" t="str">
        <f>_xlfn.XLOOKUP(__xlnm._FilterDatabase_1514[[#This Row],[SAPSA Number]],'DS Point summary'!A:A,'DS Point summary'!B:B)</f>
        <v>Johan</v>
      </c>
      <c r="D52" s="129" t="str">
        <f>_xlfn.XLOOKUP(__xlnm._FilterDatabase_1514[[#This Row],[SAPSA Number]],'DS Point summary'!A:A,'DS Point summary'!C:C)</f>
        <v>Kemp</v>
      </c>
      <c r="E52" s="130" t="str">
        <f>_xlfn.XLOOKUP(__xlnm._FilterDatabase_1514[[#This Row],[SAPSA Number]],'DS Point summary'!A:A,'DS Point summary'!D:D)</f>
        <v>J</v>
      </c>
      <c r="F52" s="19" t="str">
        <f ca="1">_xlfn.XLOOKUP(__xlnm._FilterDatabase_1514[[#This Row],[SAPSA Number]],'DS Point summary'!A:A,'DS Point summary'!E:E)</f>
        <v xml:space="preserve"> </v>
      </c>
      <c r="G52" s="21">
        <f ca="1">_xlfn.XLOOKUP(__xlnm._FilterDatabase_1514[[#This Row],[SAPSA Number]],'DS Point summary'!A:A,'DS Point summary'!F:F)</f>
        <v>40</v>
      </c>
      <c r="H52" s="21" t="s">
        <v>655</v>
      </c>
      <c r="I52" s="23">
        <f t="shared" si="5"/>
        <v>0</v>
      </c>
      <c r="J52" s="24">
        <f t="shared" si="6"/>
        <v>0</v>
      </c>
      <c r="K52" s="25">
        <v>0</v>
      </c>
      <c r="L52" s="26">
        <v>0</v>
      </c>
      <c r="M52" s="25">
        <v>0</v>
      </c>
      <c r="N52" s="26">
        <v>0</v>
      </c>
      <c r="O52" s="25">
        <v>0</v>
      </c>
      <c r="P52" s="26">
        <v>0</v>
      </c>
      <c r="Q52" s="25">
        <v>0</v>
      </c>
      <c r="R52" s="26">
        <v>0</v>
      </c>
      <c r="S52" s="25">
        <v>0</v>
      </c>
      <c r="T52" s="26">
        <v>0</v>
      </c>
      <c r="U52" s="25">
        <v>0</v>
      </c>
      <c r="V52" s="26">
        <v>0</v>
      </c>
    </row>
    <row r="53" spans="1:22" ht="14.45" customHeight="1" x14ac:dyDescent="0.25">
      <c r="A53" s="19">
        <f t="shared" si="7"/>
        <v>9</v>
      </c>
      <c r="B53" s="27">
        <v>6434</v>
      </c>
      <c r="C53" s="129" t="str">
        <f>_xlfn.XLOOKUP(__xlnm._FilterDatabase_1514[[#This Row],[SAPSA Number]],'DS Point summary'!A:A,'DS Point summary'!B:B)</f>
        <v>Francois Robert</v>
      </c>
      <c r="D53" s="129" t="str">
        <f>_xlfn.XLOOKUP(__xlnm._FilterDatabase_1514[[#This Row],[SAPSA Number]],'DS Point summary'!A:A,'DS Point summary'!C:C)</f>
        <v>Koekemoer</v>
      </c>
      <c r="E53" s="130" t="str">
        <f>_xlfn.XLOOKUP(__xlnm._FilterDatabase_1514[[#This Row],[SAPSA Number]],'DS Point summary'!A:A,'DS Point summary'!D:D)</f>
        <v>FR</v>
      </c>
      <c r="F53" s="19" t="str">
        <f ca="1">_xlfn.XLOOKUP(__xlnm._FilterDatabase_1514[[#This Row],[SAPSA Number]],'DS Point summary'!A:A,'DS Point summary'!E:E)</f>
        <v xml:space="preserve"> </v>
      </c>
      <c r="G53" s="21">
        <f ca="1">_xlfn.XLOOKUP(__xlnm._FilterDatabase_1514[[#This Row],[SAPSA Number]],'DS Point summary'!A:A,'DS Point summary'!F:F)</f>
        <v>41</v>
      </c>
      <c r="H53" s="21" t="s">
        <v>655</v>
      </c>
      <c r="I53" s="23">
        <f t="shared" si="5"/>
        <v>0</v>
      </c>
      <c r="J53" s="24">
        <f t="shared" si="6"/>
        <v>0</v>
      </c>
      <c r="K53" s="25">
        <v>0</v>
      </c>
      <c r="L53" s="26">
        <v>0</v>
      </c>
      <c r="M53" s="25">
        <v>0</v>
      </c>
      <c r="N53" s="26">
        <v>0</v>
      </c>
      <c r="O53" s="25">
        <v>0</v>
      </c>
      <c r="P53" s="26">
        <v>0</v>
      </c>
      <c r="Q53" s="25">
        <v>0</v>
      </c>
      <c r="R53" s="26">
        <v>0</v>
      </c>
      <c r="S53" s="25">
        <v>0</v>
      </c>
      <c r="T53" s="26">
        <v>0</v>
      </c>
      <c r="U53" s="25">
        <v>0</v>
      </c>
      <c r="V53" s="26">
        <v>0</v>
      </c>
    </row>
    <row r="54" spans="1:22" ht="14.45" customHeight="1" x14ac:dyDescent="0.25">
      <c r="A54" s="19">
        <f t="shared" si="7"/>
        <v>9</v>
      </c>
      <c r="B54" s="27">
        <v>191</v>
      </c>
      <c r="C54" s="129" t="str">
        <f>_xlfn.XLOOKUP(__xlnm._FilterDatabase_1514[[#This Row],[SAPSA Number]],'DS Point summary'!A:A,'DS Point summary'!B:B)</f>
        <v>Joseph John</v>
      </c>
      <c r="D54" s="129" t="str">
        <f>_xlfn.XLOOKUP(__xlnm._FilterDatabase_1514[[#This Row],[SAPSA Number]],'DS Point summary'!A:A,'DS Point summary'!C:C)</f>
        <v>Kriel</v>
      </c>
      <c r="E54" s="130" t="str">
        <f>_xlfn.XLOOKUP(__xlnm._FilterDatabase_1514[[#This Row],[SAPSA Number]],'DS Point summary'!A:A,'DS Point summary'!D:D)</f>
        <v>JJ</v>
      </c>
      <c r="F54" s="19" t="str">
        <f ca="1">_xlfn.XLOOKUP(__xlnm._FilterDatabase_1514[[#This Row],[SAPSA Number]],'DS Point summary'!A:A,'DS Point summary'!E:E)</f>
        <v>S</v>
      </c>
      <c r="G54" s="21">
        <f ca="1">_xlfn.XLOOKUP(__xlnm._FilterDatabase_1514[[#This Row],[SAPSA Number]],'DS Point summary'!A:A,'DS Point summary'!F:F)</f>
        <v>59</v>
      </c>
      <c r="H54" s="21" t="s">
        <v>655</v>
      </c>
      <c r="I54" s="23">
        <f t="shared" si="5"/>
        <v>0</v>
      </c>
      <c r="J54" s="24">
        <f t="shared" si="6"/>
        <v>0</v>
      </c>
      <c r="K54" s="25">
        <v>0</v>
      </c>
      <c r="L54" s="26">
        <v>0</v>
      </c>
      <c r="M54" s="25">
        <v>0</v>
      </c>
      <c r="N54" s="26">
        <v>0</v>
      </c>
      <c r="O54" s="25">
        <v>0</v>
      </c>
      <c r="P54" s="26">
        <v>0</v>
      </c>
      <c r="Q54" s="25">
        <v>0</v>
      </c>
      <c r="R54" s="26">
        <v>0</v>
      </c>
      <c r="S54" s="25">
        <v>0</v>
      </c>
      <c r="T54" s="26">
        <v>0</v>
      </c>
      <c r="U54" s="25">
        <v>0</v>
      </c>
      <c r="V54" s="26">
        <v>0</v>
      </c>
    </row>
    <row r="55" spans="1:22" ht="14.45" customHeight="1" x14ac:dyDescent="0.25">
      <c r="A55" s="19">
        <f t="shared" si="7"/>
        <v>9</v>
      </c>
      <c r="B55" s="27">
        <v>199</v>
      </c>
      <c r="C55" s="129" t="str">
        <f>_xlfn.XLOOKUP(__xlnm._FilterDatabase_1514[[#This Row],[SAPSA Number]],'DS Point summary'!A:A,'DS Point summary'!B:B)</f>
        <v>Susanna Johanna</v>
      </c>
      <c r="D55" s="129" t="str">
        <f>_xlfn.XLOOKUP(__xlnm._FilterDatabase_1514[[#This Row],[SAPSA Number]],'DS Point summary'!A:A,'DS Point summary'!C:C)</f>
        <v>Kriel</v>
      </c>
      <c r="E55" s="130" t="str">
        <f>_xlfn.XLOOKUP(__xlnm._FilterDatabase_1514[[#This Row],[SAPSA Number]],'DS Point summary'!A:A,'DS Point summary'!D:D)</f>
        <v>SJ</v>
      </c>
      <c r="F55" s="19" t="str">
        <f>_xlfn.XLOOKUP(__xlnm._FilterDatabase_1514[[#This Row],[SAPSA Number]],'DS Point summary'!A:A,'DS Point summary'!E:E)</f>
        <v>Lady</v>
      </c>
      <c r="G55" s="21">
        <f ca="1">_xlfn.XLOOKUP(__xlnm._FilterDatabase_1514[[#This Row],[SAPSA Number]],'DS Point summary'!A:A,'DS Point summary'!F:F)</f>
        <v>58</v>
      </c>
      <c r="H55" s="21" t="s">
        <v>655</v>
      </c>
      <c r="I55" s="23">
        <f t="shared" si="5"/>
        <v>0</v>
      </c>
      <c r="J55" s="24">
        <f t="shared" si="6"/>
        <v>0</v>
      </c>
      <c r="K55" s="25">
        <v>0</v>
      </c>
      <c r="L55" s="26">
        <v>0</v>
      </c>
      <c r="M55" s="25">
        <v>0</v>
      </c>
      <c r="N55" s="26">
        <v>0</v>
      </c>
      <c r="O55" s="25">
        <v>0</v>
      </c>
      <c r="P55" s="26">
        <v>0</v>
      </c>
      <c r="Q55" s="25">
        <v>0</v>
      </c>
      <c r="R55" s="26">
        <v>0</v>
      </c>
      <c r="S55" s="25">
        <v>0</v>
      </c>
      <c r="T55" s="26">
        <v>0</v>
      </c>
      <c r="U55" s="25">
        <v>0</v>
      </c>
      <c r="V55" s="26">
        <v>0</v>
      </c>
    </row>
    <row r="56" spans="1:22" ht="14.45" customHeight="1" x14ac:dyDescent="0.25">
      <c r="A56" s="19">
        <f t="shared" si="7"/>
        <v>9</v>
      </c>
      <c r="B56" s="27">
        <v>404</v>
      </c>
      <c r="C56" s="129" t="str">
        <f>_xlfn.XLOOKUP(__xlnm._FilterDatabase_1514[[#This Row],[SAPSA Number]],'DS Point summary'!A:A,'DS Point summary'!B:B)</f>
        <v>Heinrich Gothfried</v>
      </c>
      <c r="D56" s="129" t="str">
        <f>_xlfn.XLOOKUP(__xlnm._FilterDatabase_1514[[#This Row],[SAPSA Number]],'DS Point summary'!A:A,'DS Point summary'!C:C)</f>
        <v>Kruger</v>
      </c>
      <c r="E56" s="130" t="str">
        <f>_xlfn.XLOOKUP(__xlnm._FilterDatabase_1514[[#This Row],[SAPSA Number]],'DS Point summary'!A:A,'DS Point summary'!D:D)</f>
        <v>HG</v>
      </c>
      <c r="F56" s="19" t="str">
        <f ca="1">_xlfn.XLOOKUP(__xlnm._FilterDatabase_1514[[#This Row],[SAPSA Number]],'DS Point summary'!A:A,'DS Point summary'!E:E)</f>
        <v>SS</v>
      </c>
      <c r="G56" s="21">
        <f ca="1">_xlfn.XLOOKUP(__xlnm._FilterDatabase_1514[[#This Row],[SAPSA Number]],'DS Point summary'!A:A,'DS Point summary'!F:F)</f>
        <v>66</v>
      </c>
      <c r="H56" s="21" t="s">
        <v>655</v>
      </c>
      <c r="I56" s="23">
        <f t="shared" si="5"/>
        <v>0</v>
      </c>
      <c r="J56" s="24">
        <f t="shared" si="6"/>
        <v>0</v>
      </c>
      <c r="K56" s="25">
        <v>0</v>
      </c>
      <c r="L56" s="26">
        <v>0</v>
      </c>
      <c r="M56" s="25">
        <v>0</v>
      </c>
      <c r="N56" s="26">
        <v>0</v>
      </c>
      <c r="O56" s="25">
        <v>0</v>
      </c>
      <c r="P56" s="26">
        <v>0</v>
      </c>
      <c r="Q56" s="25">
        <v>0</v>
      </c>
      <c r="R56" s="26">
        <v>0</v>
      </c>
      <c r="S56" s="25">
        <v>0</v>
      </c>
      <c r="T56" s="26">
        <v>0</v>
      </c>
      <c r="U56" s="25">
        <v>0</v>
      </c>
      <c r="V56" s="26">
        <v>0</v>
      </c>
    </row>
    <row r="57" spans="1:22" ht="14.45" customHeight="1" x14ac:dyDescent="0.25">
      <c r="A57" s="19">
        <f t="shared" si="7"/>
        <v>9</v>
      </c>
      <c r="B57" s="27">
        <v>4315</v>
      </c>
      <c r="C57" s="129" t="str">
        <f>_xlfn.XLOOKUP(__xlnm._FilterDatabase_1514[[#This Row],[SAPSA Number]],'DS Point summary'!A:A,'DS Point summary'!B:B)</f>
        <v>Jessica</v>
      </c>
      <c r="D57" s="129" t="str">
        <f>_xlfn.XLOOKUP(__xlnm._FilterDatabase_1514[[#This Row],[SAPSA Number]],'DS Point summary'!A:A,'DS Point summary'!C:C)</f>
        <v>Kruger</v>
      </c>
      <c r="E57" s="130" t="str">
        <f>_xlfn.XLOOKUP(__xlnm._FilterDatabase_1514[[#This Row],[SAPSA Number]],'DS Point summary'!A:A,'DS Point summary'!D:D)</f>
        <v>J</v>
      </c>
      <c r="F57" s="19" t="str">
        <f>_xlfn.XLOOKUP(__xlnm._FilterDatabase_1514[[#This Row],[SAPSA Number]],'DS Point summary'!A:A,'DS Point summary'!E:E)</f>
        <v>Lady</v>
      </c>
      <c r="G57" s="21">
        <f ca="1">_xlfn.XLOOKUP(__xlnm._FilterDatabase_1514[[#This Row],[SAPSA Number]],'DS Point summary'!A:A,'DS Point summary'!F:F)</f>
        <v>39</v>
      </c>
      <c r="H57" s="21" t="s">
        <v>655</v>
      </c>
      <c r="I57" s="23">
        <f t="shared" si="5"/>
        <v>0</v>
      </c>
      <c r="J57" s="24">
        <f t="shared" si="6"/>
        <v>0</v>
      </c>
      <c r="K57" s="25">
        <v>0</v>
      </c>
      <c r="L57" s="26">
        <v>0</v>
      </c>
      <c r="M57" s="25">
        <v>0</v>
      </c>
      <c r="N57" s="26">
        <v>0</v>
      </c>
      <c r="O57" s="25">
        <v>0</v>
      </c>
      <c r="P57" s="26">
        <v>0</v>
      </c>
      <c r="Q57" s="25">
        <v>0</v>
      </c>
      <c r="R57" s="26">
        <v>0</v>
      </c>
      <c r="S57" s="25">
        <v>0</v>
      </c>
      <c r="T57" s="26">
        <v>0</v>
      </c>
      <c r="U57" s="25">
        <v>0</v>
      </c>
      <c r="V57" s="26">
        <v>0</v>
      </c>
    </row>
    <row r="58" spans="1:22" ht="14.45" customHeight="1" x14ac:dyDescent="0.25">
      <c r="A58" s="19">
        <f t="shared" si="7"/>
        <v>9</v>
      </c>
      <c r="B58" s="27">
        <v>252</v>
      </c>
      <c r="C58" s="129" t="str">
        <f>_xlfn.XLOOKUP(__xlnm._FilterDatabase_1514[[#This Row],[SAPSA Number]],'DS Point summary'!A:A,'DS Point summary'!B:B)</f>
        <v>Deon</v>
      </c>
      <c r="D58" s="129" t="str">
        <f>_xlfn.XLOOKUP(__xlnm._FilterDatabase_1514[[#This Row],[SAPSA Number]],'DS Point summary'!A:A,'DS Point summary'!C:C)</f>
        <v>Labuschagne</v>
      </c>
      <c r="E58" s="130" t="str">
        <f>_xlfn.XLOOKUP(__xlnm._FilterDatabase_1514[[#This Row],[SAPSA Number]],'DS Point summary'!A:A,'DS Point summary'!D:D)</f>
        <v>D</v>
      </c>
      <c r="F58" s="19" t="str">
        <f ca="1">_xlfn.XLOOKUP(__xlnm._FilterDatabase_1514[[#This Row],[SAPSA Number]],'DS Point summary'!A:A,'DS Point summary'!E:E)</f>
        <v>SS</v>
      </c>
      <c r="G58" s="21">
        <f ca="1">_xlfn.XLOOKUP(__xlnm._FilterDatabase_1514[[#This Row],[SAPSA Number]],'DS Point summary'!A:A,'DS Point summary'!F:F)</f>
        <v>67</v>
      </c>
      <c r="H58" s="21" t="s">
        <v>655</v>
      </c>
      <c r="I58" s="23">
        <f t="shared" si="5"/>
        <v>0</v>
      </c>
      <c r="J58" s="24">
        <f t="shared" si="6"/>
        <v>0</v>
      </c>
      <c r="K58" s="25">
        <v>0</v>
      </c>
      <c r="L58" s="26">
        <v>0</v>
      </c>
      <c r="M58" s="25">
        <v>0</v>
      </c>
      <c r="N58" s="26">
        <v>0</v>
      </c>
      <c r="O58" s="25">
        <v>0</v>
      </c>
      <c r="P58" s="26">
        <v>0</v>
      </c>
      <c r="Q58" s="25">
        <v>0</v>
      </c>
      <c r="R58" s="26">
        <v>0</v>
      </c>
      <c r="S58" s="25">
        <v>0</v>
      </c>
      <c r="T58" s="26">
        <v>0</v>
      </c>
      <c r="U58" s="25">
        <v>0</v>
      </c>
      <c r="V58" s="26">
        <v>0</v>
      </c>
    </row>
    <row r="59" spans="1:22" ht="14.45" customHeight="1" x14ac:dyDescent="0.25">
      <c r="A59" s="19">
        <f t="shared" si="7"/>
        <v>9</v>
      </c>
      <c r="B59" s="27">
        <v>681</v>
      </c>
      <c r="C59" s="129" t="str">
        <f>_xlfn.XLOOKUP(__xlnm._FilterDatabase_1514[[#This Row],[SAPSA Number]],'DS Point summary'!A:A,'DS Point summary'!B:B)</f>
        <v>Henri Coenraad</v>
      </c>
      <c r="D59" s="129" t="str">
        <f>_xlfn.XLOOKUP(__xlnm._FilterDatabase_1514[[#This Row],[SAPSA Number]],'DS Point summary'!A:A,'DS Point summary'!C:C)</f>
        <v>Larkins</v>
      </c>
      <c r="E59" s="130" t="str">
        <f>_xlfn.XLOOKUP(__xlnm._FilterDatabase_1514[[#This Row],[SAPSA Number]],'DS Point summary'!A:A,'DS Point summary'!D:D)</f>
        <v>HC</v>
      </c>
      <c r="F59" s="19" t="str">
        <f ca="1">_xlfn.XLOOKUP(__xlnm._FilterDatabase_1514[[#This Row],[SAPSA Number]],'DS Point summary'!A:A,'DS Point summary'!E:E)</f>
        <v>SS</v>
      </c>
      <c r="G59" s="21">
        <f ca="1">_xlfn.XLOOKUP(__xlnm._FilterDatabase_1514[[#This Row],[SAPSA Number]],'DS Point summary'!A:A,'DS Point summary'!F:F)</f>
        <v>70</v>
      </c>
      <c r="H59" s="21" t="s">
        <v>655</v>
      </c>
      <c r="I59" s="23">
        <f t="shared" si="5"/>
        <v>0</v>
      </c>
      <c r="J59" s="24">
        <f t="shared" si="6"/>
        <v>0</v>
      </c>
      <c r="K59" s="25">
        <v>0</v>
      </c>
      <c r="L59" s="26">
        <v>0</v>
      </c>
      <c r="M59" s="25">
        <v>0</v>
      </c>
      <c r="N59" s="26">
        <v>0</v>
      </c>
      <c r="O59" s="25">
        <v>0</v>
      </c>
      <c r="P59" s="26">
        <v>0</v>
      </c>
      <c r="Q59" s="25">
        <v>0</v>
      </c>
      <c r="R59" s="26">
        <v>0</v>
      </c>
      <c r="S59" s="25">
        <v>0</v>
      </c>
      <c r="T59" s="26">
        <v>0</v>
      </c>
      <c r="U59" s="25">
        <v>0</v>
      </c>
      <c r="V59" s="26">
        <v>0</v>
      </c>
    </row>
    <row r="60" spans="1:22" ht="14.45" customHeight="1" x14ac:dyDescent="0.25">
      <c r="A60" s="19">
        <f t="shared" si="7"/>
        <v>9</v>
      </c>
      <c r="B60" s="46">
        <v>949</v>
      </c>
      <c r="C60" s="129" t="str">
        <f>_xlfn.XLOOKUP(__xlnm._FilterDatabase_1514[[#This Row],[SAPSA Number]],'DS Point summary'!A:A,'DS Point summary'!B:B)</f>
        <v>Peter</v>
      </c>
      <c r="D60" s="129" t="str">
        <f>_xlfn.XLOOKUP(__xlnm._FilterDatabase_1514[[#This Row],[SAPSA Number]],'DS Point summary'!A:A,'DS Point summary'!C:C)</f>
        <v>Lazarides</v>
      </c>
      <c r="E60" s="130" t="str">
        <f>_xlfn.XLOOKUP(__xlnm._FilterDatabase_1514[[#This Row],[SAPSA Number]],'DS Point summary'!A:A,'DS Point summary'!D:D)</f>
        <v>P</v>
      </c>
      <c r="F60" s="19" t="str">
        <f ca="1">_xlfn.XLOOKUP(__xlnm._FilterDatabase_1514[[#This Row],[SAPSA Number]],'DS Point summary'!A:A,'DS Point summary'!E:E)</f>
        <v>S</v>
      </c>
      <c r="G60" s="21">
        <f ca="1">_xlfn.XLOOKUP(__xlnm._FilterDatabase_1514[[#This Row],[SAPSA Number]],'DS Point summary'!A:A,'DS Point summary'!F:F)</f>
        <v>60</v>
      </c>
      <c r="H60" s="21" t="s">
        <v>655</v>
      </c>
      <c r="I60" s="23">
        <f t="shared" si="5"/>
        <v>0</v>
      </c>
      <c r="J60" s="24">
        <f t="shared" si="6"/>
        <v>0</v>
      </c>
      <c r="K60" s="25">
        <v>0</v>
      </c>
      <c r="L60" s="26">
        <v>0</v>
      </c>
      <c r="M60" s="25">
        <v>0</v>
      </c>
      <c r="N60" s="26">
        <v>0</v>
      </c>
      <c r="O60" s="25">
        <v>0</v>
      </c>
      <c r="P60" s="26">
        <v>0</v>
      </c>
      <c r="Q60" s="25">
        <v>0</v>
      </c>
      <c r="R60" s="26">
        <v>0</v>
      </c>
      <c r="S60" s="25">
        <v>0</v>
      </c>
      <c r="T60" s="26">
        <v>0</v>
      </c>
      <c r="U60" s="25">
        <v>0</v>
      </c>
      <c r="V60" s="26">
        <v>0</v>
      </c>
    </row>
    <row r="61" spans="1:22" ht="14.45" customHeight="1" x14ac:dyDescent="0.25">
      <c r="A61" s="19">
        <f t="shared" si="7"/>
        <v>9</v>
      </c>
      <c r="B61" s="20">
        <v>2651</v>
      </c>
      <c r="C61" s="129" t="str">
        <f>_xlfn.XLOOKUP(__xlnm._FilterDatabase_1514[[#This Row],[SAPSA Number]],'DS Point summary'!A:A,'DS Point summary'!B:B)</f>
        <v>Paul Herman</v>
      </c>
      <c r="D61" s="129" t="str">
        <f>_xlfn.XLOOKUP(__xlnm._FilterDatabase_1514[[#This Row],[SAPSA Number]],'DS Point summary'!A:A,'DS Point summary'!C:C)</f>
        <v>Leuschner</v>
      </c>
      <c r="E61" s="130" t="str">
        <f>_xlfn.XLOOKUP(__xlnm._FilterDatabase_1514[[#This Row],[SAPSA Number]],'DS Point summary'!A:A,'DS Point summary'!D:D)</f>
        <v>PH</v>
      </c>
      <c r="F61" s="19" t="str">
        <f ca="1">_xlfn.XLOOKUP(__xlnm._FilterDatabase_1514[[#This Row],[SAPSA Number]],'DS Point summary'!A:A,'DS Point summary'!E:E)</f>
        <v xml:space="preserve"> </v>
      </c>
      <c r="G61" s="21">
        <f ca="1">_xlfn.XLOOKUP(__xlnm._FilterDatabase_1514[[#This Row],[SAPSA Number]],'DS Point summary'!A:A,'DS Point summary'!F:F)</f>
        <v>49</v>
      </c>
      <c r="H61" s="21" t="s">
        <v>655</v>
      </c>
      <c r="I61" s="23">
        <f t="shared" si="5"/>
        <v>0</v>
      </c>
      <c r="J61" s="24">
        <f t="shared" si="6"/>
        <v>0</v>
      </c>
      <c r="K61" s="25">
        <v>0</v>
      </c>
      <c r="L61" s="26">
        <v>0</v>
      </c>
      <c r="M61" s="25">
        <v>0</v>
      </c>
      <c r="N61" s="26">
        <v>0</v>
      </c>
      <c r="O61" s="25">
        <v>0</v>
      </c>
      <c r="P61" s="26">
        <v>0</v>
      </c>
      <c r="Q61" s="25">
        <v>0</v>
      </c>
      <c r="R61" s="26">
        <v>0</v>
      </c>
      <c r="S61" s="25">
        <v>0</v>
      </c>
      <c r="T61" s="26">
        <v>0</v>
      </c>
      <c r="U61" s="25">
        <v>0</v>
      </c>
      <c r="V61" s="26">
        <v>0</v>
      </c>
    </row>
    <row r="62" spans="1:22" ht="14.45" customHeight="1" x14ac:dyDescent="0.25">
      <c r="A62" s="19">
        <f t="shared" si="7"/>
        <v>9</v>
      </c>
      <c r="B62" s="28">
        <v>3810</v>
      </c>
      <c r="C62" s="129" t="str">
        <f>_xlfn.XLOOKUP(__xlnm._FilterDatabase_1514[[#This Row],[SAPSA Number]],'DS Point summary'!A:A,'DS Point summary'!B:B)</f>
        <v>Roelof</v>
      </c>
      <c r="D62" s="129" t="str">
        <f>_xlfn.XLOOKUP(__xlnm._FilterDatabase_1514[[#This Row],[SAPSA Number]],'DS Point summary'!A:A,'DS Point summary'!C:C)</f>
        <v>Liebenberg</v>
      </c>
      <c r="E62" s="130" t="str">
        <f>_xlfn.XLOOKUP(__xlnm._FilterDatabase_1514[[#This Row],[SAPSA Number]],'DS Point summary'!A:A,'DS Point summary'!D:D)</f>
        <v>R</v>
      </c>
      <c r="F62" s="19" t="str">
        <f ca="1">_xlfn.XLOOKUP(__xlnm._FilterDatabase_1514[[#This Row],[SAPSA Number]],'DS Point summary'!A:A,'DS Point summary'!E:E)</f>
        <v>S</v>
      </c>
      <c r="G62" s="21">
        <f ca="1">_xlfn.XLOOKUP(__xlnm._FilterDatabase_1514[[#This Row],[SAPSA Number]],'DS Point summary'!A:A,'DS Point summary'!F:F)</f>
        <v>54</v>
      </c>
      <c r="H62" s="21" t="s">
        <v>655</v>
      </c>
      <c r="I62" s="23">
        <f t="shared" si="5"/>
        <v>0</v>
      </c>
      <c r="J62" s="24">
        <f t="shared" si="6"/>
        <v>0</v>
      </c>
      <c r="K62" s="25">
        <v>0</v>
      </c>
      <c r="L62" s="26">
        <v>0</v>
      </c>
      <c r="M62" s="25">
        <v>0</v>
      </c>
      <c r="N62" s="26">
        <v>0</v>
      </c>
      <c r="O62" s="25">
        <v>0</v>
      </c>
      <c r="P62" s="26">
        <v>0</v>
      </c>
      <c r="Q62" s="25">
        <v>0</v>
      </c>
      <c r="R62" s="26">
        <v>0</v>
      </c>
      <c r="S62" s="25">
        <v>0</v>
      </c>
      <c r="T62" s="26">
        <v>0</v>
      </c>
      <c r="U62" s="25">
        <v>0</v>
      </c>
      <c r="V62" s="26">
        <v>0</v>
      </c>
    </row>
    <row r="63" spans="1:22" ht="14.45" customHeight="1" x14ac:dyDescent="0.25">
      <c r="A63" s="19">
        <f t="shared" si="7"/>
        <v>9</v>
      </c>
      <c r="B63" s="43">
        <v>6395</v>
      </c>
      <c r="C63" s="129" t="str">
        <f>_xlfn.XLOOKUP(__xlnm._FilterDatabase_1514[[#This Row],[SAPSA Number]],'DS Point summary'!A:A,'DS Point summary'!B:B)</f>
        <v>Andre Jacque</v>
      </c>
      <c r="D63" s="129" t="str">
        <f>_xlfn.XLOOKUP(__xlnm._FilterDatabase_1514[[#This Row],[SAPSA Number]],'DS Point summary'!A:A,'DS Point summary'!C:C)</f>
        <v>Loubser</v>
      </c>
      <c r="E63" s="130" t="str">
        <f>_xlfn.XLOOKUP(__xlnm._FilterDatabase_1514[[#This Row],[SAPSA Number]],'DS Point summary'!A:A,'DS Point summary'!D:D)</f>
        <v>AJP</v>
      </c>
      <c r="F63" s="19" t="str">
        <f ca="1">_xlfn.XLOOKUP(__xlnm._FilterDatabase_1514[[#This Row],[SAPSA Number]],'DS Point summary'!A:A,'DS Point summary'!E:E)</f>
        <v>S</v>
      </c>
      <c r="G63" s="21">
        <f ca="1">_xlfn.XLOOKUP(__xlnm._FilterDatabase_1514[[#This Row],[SAPSA Number]],'DS Point summary'!A:A,'DS Point summary'!F:F)</f>
        <v>54</v>
      </c>
      <c r="H63" s="21" t="s">
        <v>655</v>
      </c>
      <c r="I63" s="23">
        <f t="shared" si="5"/>
        <v>0</v>
      </c>
      <c r="J63" s="24">
        <f t="shared" si="6"/>
        <v>0</v>
      </c>
      <c r="K63" s="25">
        <v>0</v>
      </c>
      <c r="L63" s="26">
        <v>0</v>
      </c>
      <c r="M63" s="25">
        <v>0</v>
      </c>
      <c r="N63" s="26">
        <v>0</v>
      </c>
      <c r="O63" s="25">
        <v>0</v>
      </c>
      <c r="P63" s="26">
        <v>0</v>
      </c>
      <c r="Q63" s="25">
        <v>0</v>
      </c>
      <c r="R63" s="26">
        <v>0</v>
      </c>
      <c r="S63" s="25">
        <v>0</v>
      </c>
      <c r="T63" s="26">
        <v>0</v>
      </c>
      <c r="U63" s="25">
        <v>0</v>
      </c>
      <c r="V63" s="26">
        <v>0</v>
      </c>
    </row>
    <row r="64" spans="1:22" ht="14.45" customHeight="1" x14ac:dyDescent="0.25">
      <c r="A64" s="19">
        <f t="shared" si="7"/>
        <v>9</v>
      </c>
      <c r="B64" s="28">
        <v>683</v>
      </c>
      <c r="C64" s="129" t="str">
        <f>_xlfn.XLOOKUP(__xlnm._FilterDatabase_1514[[#This Row],[SAPSA Number]],'DS Point summary'!A:A,'DS Point summary'!B:B)</f>
        <v>Ivor</v>
      </c>
      <c r="D64" s="129" t="str">
        <f>_xlfn.XLOOKUP(__xlnm._FilterDatabase_1514[[#This Row],[SAPSA Number]],'DS Point summary'!A:A,'DS Point summary'!C:C)</f>
        <v>Marais</v>
      </c>
      <c r="E64" s="130" t="str">
        <f>_xlfn.XLOOKUP(__xlnm._FilterDatabase_1514[[#This Row],[SAPSA Number]],'DS Point summary'!A:A,'DS Point summary'!D:D)</f>
        <v>I</v>
      </c>
      <c r="F64" s="19" t="str">
        <f ca="1">_xlfn.XLOOKUP(__xlnm._FilterDatabase_1514[[#This Row],[SAPSA Number]],'DS Point summary'!A:A,'DS Point summary'!E:E)</f>
        <v>S</v>
      </c>
      <c r="G64" s="21">
        <f ca="1">_xlfn.XLOOKUP(__xlnm._FilterDatabase_1514[[#This Row],[SAPSA Number]],'DS Point summary'!A:A,'DS Point summary'!F:F)</f>
        <v>55</v>
      </c>
      <c r="H64" s="21" t="s">
        <v>655</v>
      </c>
      <c r="I64" s="23">
        <f t="shared" si="5"/>
        <v>0</v>
      </c>
      <c r="J64" s="24">
        <f t="shared" si="6"/>
        <v>0</v>
      </c>
      <c r="K64" s="25">
        <v>0</v>
      </c>
      <c r="L64" s="26">
        <v>0</v>
      </c>
      <c r="M64" s="25">
        <v>0</v>
      </c>
      <c r="N64" s="26">
        <v>0</v>
      </c>
      <c r="O64" s="25">
        <v>0</v>
      </c>
      <c r="P64" s="26">
        <v>0</v>
      </c>
      <c r="Q64" s="25">
        <v>0</v>
      </c>
      <c r="R64" s="26">
        <v>0</v>
      </c>
      <c r="S64" s="25">
        <v>0</v>
      </c>
      <c r="T64" s="26">
        <v>0</v>
      </c>
      <c r="U64" s="25">
        <v>0</v>
      </c>
      <c r="V64" s="26">
        <v>0</v>
      </c>
    </row>
    <row r="65" spans="1:22" ht="14.45" customHeight="1" x14ac:dyDescent="0.25">
      <c r="A65" s="19">
        <f t="shared" si="7"/>
        <v>9</v>
      </c>
      <c r="B65" s="43">
        <v>888</v>
      </c>
      <c r="C65" s="129" t="str">
        <f>_xlfn.XLOOKUP(__xlnm._FilterDatabase_1514[[#This Row],[SAPSA Number]],'DS Point summary'!A:A,'DS Point summary'!B:B)</f>
        <v>Yolandi Elaine</v>
      </c>
      <c r="D65" s="129" t="str">
        <f>_xlfn.XLOOKUP(__xlnm._FilterDatabase_1514[[#This Row],[SAPSA Number]],'DS Point summary'!A:A,'DS Point summary'!C:C)</f>
        <v>McAllister</v>
      </c>
      <c r="E65" s="130" t="str">
        <f>_xlfn.XLOOKUP(__xlnm._FilterDatabase_1514[[#This Row],[SAPSA Number]],'DS Point summary'!A:A,'DS Point summary'!D:D)</f>
        <v>YE</v>
      </c>
      <c r="F65" s="19" t="str">
        <f>_xlfn.XLOOKUP(__xlnm._FilterDatabase_1514[[#This Row],[SAPSA Number]],'DS Point summary'!A:A,'DS Point summary'!E:E)</f>
        <v>Lady</v>
      </c>
      <c r="G65" s="21">
        <f ca="1">_xlfn.XLOOKUP(__xlnm._FilterDatabase_1514[[#This Row],[SAPSA Number]],'DS Point summary'!A:A,'DS Point summary'!F:F)</f>
        <v>53</v>
      </c>
      <c r="H65" s="21" t="s">
        <v>655</v>
      </c>
      <c r="I65" s="23">
        <f t="shared" si="5"/>
        <v>0</v>
      </c>
      <c r="J65" s="24">
        <f t="shared" si="6"/>
        <v>0</v>
      </c>
      <c r="K65" s="25">
        <v>0</v>
      </c>
      <c r="L65" s="26">
        <v>0</v>
      </c>
      <c r="M65" s="25">
        <v>0</v>
      </c>
      <c r="N65" s="26">
        <v>0</v>
      </c>
      <c r="O65" s="25">
        <v>0</v>
      </c>
      <c r="P65" s="26">
        <v>0</v>
      </c>
      <c r="Q65" s="25">
        <v>0</v>
      </c>
      <c r="R65" s="26">
        <v>0</v>
      </c>
      <c r="S65" s="25">
        <v>0</v>
      </c>
      <c r="T65" s="26">
        <v>0</v>
      </c>
      <c r="U65" s="25">
        <v>0</v>
      </c>
      <c r="V65" s="26">
        <v>0</v>
      </c>
    </row>
    <row r="66" spans="1:22" ht="14.45" customHeight="1" x14ac:dyDescent="0.25">
      <c r="A66" s="19">
        <f t="shared" si="7"/>
        <v>9</v>
      </c>
      <c r="B66" s="28">
        <v>851</v>
      </c>
      <c r="C66" s="129" t="str">
        <f>_xlfn.XLOOKUP(__xlnm._FilterDatabase_1514[[#This Row],[SAPSA Number]],'DS Point summary'!A:A,'DS Point summary'!B:B)</f>
        <v>Ian David</v>
      </c>
      <c r="D66" s="129" t="str">
        <f>_xlfn.XLOOKUP(__xlnm._FilterDatabase_1514[[#This Row],[SAPSA Number]],'DS Point summary'!A:A,'DS Point summary'!C:C)</f>
        <v>McLaren</v>
      </c>
      <c r="E66" s="130" t="str">
        <f>_xlfn.XLOOKUP(__xlnm._FilterDatabase_1514[[#This Row],[SAPSA Number]],'DS Point summary'!A:A,'DS Point summary'!D:D)</f>
        <v>ID</v>
      </c>
      <c r="F66" s="19" t="str">
        <f ca="1">_xlfn.XLOOKUP(__xlnm._FilterDatabase_1514[[#This Row],[SAPSA Number]],'DS Point summary'!A:A,'DS Point summary'!E:E)</f>
        <v>SS</v>
      </c>
      <c r="G66" s="21">
        <f ca="1">_xlfn.XLOOKUP(__xlnm._FilterDatabase_1514[[#This Row],[SAPSA Number]],'DS Point summary'!A:A,'DS Point summary'!F:F)</f>
        <v>65</v>
      </c>
      <c r="H66" s="21" t="s">
        <v>655</v>
      </c>
      <c r="I66" s="23">
        <f t="shared" ref="I66:I97" si="8">(IF(K66&gt;0,1,0)+(IF(L66&gt;0,1,0))+(IF(M66&gt;0,1,0))+(IF(N66&gt;0,1,0))+(IF(O66&gt;0,1,0))+(IF(P66&gt;0,1,0))+(IF(Q66&gt;0,1,0))+(IF(R66&gt;0,1,0))+(IF(S66&gt;0,1,0))+(IF(T66&gt;0,1,0))+(IF(U66&gt;0,1,0))+(IF(V66&gt;0,1,0)))</f>
        <v>0</v>
      </c>
      <c r="J66" s="24">
        <f t="shared" ref="J66:J97" si="9">(LARGE(K66:U66,1)+LARGE(K66:U66,2)+LARGE(K66:U66,3)+LARGE(K66:U66,4)+LARGE(K66:U66,5))/5</f>
        <v>0</v>
      </c>
      <c r="K66" s="25">
        <v>0</v>
      </c>
      <c r="L66" s="26">
        <v>0</v>
      </c>
      <c r="M66" s="25">
        <v>0</v>
      </c>
      <c r="N66" s="26">
        <v>0</v>
      </c>
      <c r="O66" s="25">
        <v>0</v>
      </c>
      <c r="P66" s="26">
        <v>0</v>
      </c>
      <c r="Q66" s="25">
        <v>0</v>
      </c>
      <c r="R66" s="26">
        <v>0</v>
      </c>
      <c r="S66" s="25">
        <v>0</v>
      </c>
      <c r="T66" s="26">
        <v>0</v>
      </c>
      <c r="U66" s="25">
        <v>0</v>
      </c>
      <c r="V66" s="26">
        <v>0</v>
      </c>
    </row>
    <row r="67" spans="1:22" ht="14.45" customHeight="1" x14ac:dyDescent="0.25">
      <c r="A67" s="19">
        <f t="shared" si="7"/>
        <v>9</v>
      </c>
      <c r="B67" s="28">
        <v>1771</v>
      </c>
      <c r="C67" s="129" t="str">
        <f>_xlfn.XLOOKUP(__xlnm._FilterDatabase_1514[[#This Row],[SAPSA Number]],'DS Point summary'!A:A,'DS Point summary'!B:B)</f>
        <v>Rodney Ralph</v>
      </c>
      <c r="D67" s="129" t="str">
        <f>_xlfn.XLOOKUP(__xlnm._FilterDatabase_1514[[#This Row],[SAPSA Number]],'DS Point summary'!A:A,'DS Point summary'!C:C)</f>
        <v>Mills</v>
      </c>
      <c r="E67" s="130" t="str">
        <f>_xlfn.XLOOKUP(__xlnm._FilterDatabase_1514[[#This Row],[SAPSA Number]],'DS Point summary'!A:A,'DS Point summary'!D:D)</f>
        <v>RR</v>
      </c>
      <c r="F67" s="19" t="str">
        <f ca="1">_xlfn.XLOOKUP(__xlnm._FilterDatabase_1514[[#This Row],[SAPSA Number]],'DS Point summary'!A:A,'DS Point summary'!E:E)</f>
        <v>SS</v>
      </c>
      <c r="G67" s="21">
        <f ca="1">_xlfn.XLOOKUP(__xlnm._FilterDatabase_1514[[#This Row],[SAPSA Number]],'DS Point summary'!A:A,'DS Point summary'!F:F)</f>
        <v>78</v>
      </c>
      <c r="H67" s="21" t="s">
        <v>655</v>
      </c>
      <c r="I67" s="23">
        <f t="shared" si="8"/>
        <v>0</v>
      </c>
      <c r="J67" s="24">
        <f t="shared" si="9"/>
        <v>0</v>
      </c>
      <c r="K67" s="25">
        <v>0</v>
      </c>
      <c r="L67" s="26">
        <v>0</v>
      </c>
      <c r="M67" s="25">
        <v>0</v>
      </c>
      <c r="N67" s="26">
        <v>0</v>
      </c>
      <c r="O67" s="25">
        <v>0</v>
      </c>
      <c r="P67" s="26">
        <v>0</v>
      </c>
      <c r="Q67" s="25">
        <v>0</v>
      </c>
      <c r="R67" s="26">
        <v>0</v>
      </c>
      <c r="S67" s="25">
        <v>0</v>
      </c>
      <c r="T67" s="26">
        <v>0</v>
      </c>
      <c r="U67" s="25">
        <v>0</v>
      </c>
      <c r="V67" s="26">
        <v>0</v>
      </c>
    </row>
    <row r="68" spans="1:22" x14ac:dyDescent="0.25">
      <c r="A68" s="19">
        <f t="shared" si="7"/>
        <v>9</v>
      </c>
      <c r="B68" s="28">
        <v>1637</v>
      </c>
      <c r="C68" s="129" t="str">
        <f>_xlfn.XLOOKUP(__xlnm._FilterDatabase_1514[[#This Row],[SAPSA Number]],'DS Point summary'!A:A,'DS Point summary'!B:B)</f>
        <v>Andre Johann Pieter</v>
      </c>
      <c r="D68" s="129" t="str">
        <f>_xlfn.XLOOKUP(__xlnm._FilterDatabase_1514[[#This Row],[SAPSA Number]],'DS Point summary'!A:A,'DS Point summary'!C:C)</f>
        <v>Mouton</v>
      </c>
      <c r="E68" s="130" t="str">
        <f>_xlfn.XLOOKUP(__xlnm._FilterDatabase_1514[[#This Row],[SAPSA Number]],'DS Point summary'!A:A,'DS Point summary'!D:D)</f>
        <v>AJP</v>
      </c>
      <c r="F68" s="19" t="str">
        <f ca="1">_xlfn.XLOOKUP(__xlnm._FilterDatabase_1514[[#This Row],[SAPSA Number]],'DS Point summary'!A:A,'DS Point summary'!E:E)</f>
        <v>SS</v>
      </c>
      <c r="G68" s="21">
        <f ca="1">_xlfn.XLOOKUP(__xlnm._FilterDatabase_1514[[#This Row],[SAPSA Number]],'DS Point summary'!A:A,'DS Point summary'!F:F)</f>
        <v>67</v>
      </c>
      <c r="H68" s="21" t="s">
        <v>655</v>
      </c>
      <c r="I68" s="23">
        <f t="shared" si="8"/>
        <v>0</v>
      </c>
      <c r="J68" s="24">
        <f t="shared" si="9"/>
        <v>0</v>
      </c>
      <c r="K68" s="25">
        <v>0</v>
      </c>
      <c r="L68" s="26">
        <v>0</v>
      </c>
      <c r="M68" s="25">
        <v>0</v>
      </c>
      <c r="N68" s="26">
        <v>0</v>
      </c>
      <c r="O68" s="25">
        <v>0</v>
      </c>
      <c r="P68" s="26">
        <v>0</v>
      </c>
      <c r="Q68" s="25">
        <v>0</v>
      </c>
      <c r="R68" s="26">
        <v>0</v>
      </c>
      <c r="S68" s="25">
        <v>0</v>
      </c>
      <c r="T68" s="26">
        <v>0</v>
      </c>
      <c r="U68" s="25">
        <v>0</v>
      </c>
      <c r="V68" s="26">
        <v>0</v>
      </c>
    </row>
    <row r="69" spans="1:22" x14ac:dyDescent="0.25">
      <c r="A69" s="19">
        <f t="shared" si="7"/>
        <v>9</v>
      </c>
      <c r="B69" s="43">
        <v>3842</v>
      </c>
      <c r="C69" s="129" t="str">
        <f>_xlfn.XLOOKUP(__xlnm._FilterDatabase_1514[[#This Row],[SAPSA Number]],'DS Point summary'!A:A,'DS Point summary'!B:B)</f>
        <v>Gideon Coenraad</v>
      </c>
      <c r="D69" s="129" t="str">
        <f>_xlfn.XLOOKUP(__xlnm._FilterDatabase_1514[[#This Row],[SAPSA Number]],'DS Point summary'!A:A,'DS Point summary'!C:C)</f>
        <v>Muller</v>
      </c>
      <c r="E69" s="130" t="str">
        <f>_xlfn.XLOOKUP(__xlnm._FilterDatabase_1514[[#This Row],[SAPSA Number]],'DS Point summary'!A:A,'DS Point summary'!D:D)</f>
        <v>GC</v>
      </c>
      <c r="F69" s="19" t="str">
        <f ca="1">_xlfn.XLOOKUP(__xlnm._FilterDatabase_1514[[#This Row],[SAPSA Number]],'DS Point summary'!A:A,'DS Point summary'!E:E)</f>
        <v xml:space="preserve"> </v>
      </c>
      <c r="G69" s="21">
        <f ca="1">_xlfn.XLOOKUP(__xlnm._FilterDatabase_1514[[#This Row],[SAPSA Number]],'DS Point summary'!A:A,'DS Point summary'!F:F)</f>
        <v>42</v>
      </c>
      <c r="H69" s="21" t="s">
        <v>655</v>
      </c>
      <c r="I69" s="23">
        <f t="shared" si="8"/>
        <v>0</v>
      </c>
      <c r="J69" s="24">
        <f t="shared" si="9"/>
        <v>0</v>
      </c>
      <c r="K69" s="25">
        <v>0</v>
      </c>
      <c r="L69" s="26">
        <v>0</v>
      </c>
      <c r="M69" s="25">
        <v>0</v>
      </c>
      <c r="N69" s="26">
        <v>0</v>
      </c>
      <c r="O69" s="25">
        <v>0</v>
      </c>
      <c r="P69" s="26">
        <v>0</v>
      </c>
      <c r="Q69" s="25">
        <v>0</v>
      </c>
      <c r="R69" s="26">
        <v>0</v>
      </c>
      <c r="S69" s="25">
        <v>0</v>
      </c>
      <c r="T69" s="26">
        <v>0</v>
      </c>
      <c r="U69" s="25">
        <v>0</v>
      </c>
      <c r="V69" s="26">
        <v>0</v>
      </c>
    </row>
    <row r="70" spans="1:22" x14ac:dyDescent="0.25">
      <c r="A70" s="19">
        <f t="shared" si="7"/>
        <v>9</v>
      </c>
      <c r="B70" s="43">
        <v>1776</v>
      </c>
      <c r="C70" s="129" t="str">
        <f>_xlfn.XLOOKUP(__xlnm._FilterDatabase_1514[[#This Row],[SAPSA Number]],'DS Point summary'!A:A,'DS Point summary'!B:B)</f>
        <v>Leonie Christina</v>
      </c>
      <c r="D70" s="129" t="str">
        <f>_xlfn.XLOOKUP(__xlnm._FilterDatabase_1514[[#This Row],[SAPSA Number]],'DS Point summary'!A:A,'DS Point summary'!C:C)</f>
        <v>Myburgh</v>
      </c>
      <c r="E70" s="130" t="str">
        <f>_xlfn.XLOOKUP(__xlnm._FilterDatabase_1514[[#This Row],[SAPSA Number]],'DS Point summary'!A:A,'DS Point summary'!D:D)</f>
        <v>LC</v>
      </c>
      <c r="F70" s="19" t="str">
        <f>_xlfn.XLOOKUP(__xlnm._FilterDatabase_1514[[#This Row],[SAPSA Number]],'DS Point summary'!A:A,'DS Point summary'!E:E)</f>
        <v>Lady</v>
      </c>
      <c r="G70" s="21">
        <f ca="1">_xlfn.XLOOKUP(__xlnm._FilterDatabase_1514[[#This Row],[SAPSA Number]],'DS Point summary'!A:A,'DS Point summary'!F:F)</f>
        <v>52</v>
      </c>
      <c r="H70" s="21" t="s">
        <v>655</v>
      </c>
      <c r="I70" s="23">
        <f t="shared" si="8"/>
        <v>0</v>
      </c>
      <c r="J70" s="24">
        <f t="shared" si="9"/>
        <v>0</v>
      </c>
      <c r="K70" s="25">
        <v>0</v>
      </c>
      <c r="L70" s="26">
        <v>0</v>
      </c>
      <c r="M70" s="25">
        <v>0</v>
      </c>
      <c r="N70" s="26">
        <v>0</v>
      </c>
      <c r="O70" s="25">
        <v>0</v>
      </c>
      <c r="P70" s="26">
        <v>0</v>
      </c>
      <c r="Q70" s="25">
        <v>0</v>
      </c>
      <c r="R70" s="26">
        <v>0</v>
      </c>
      <c r="S70" s="25">
        <v>0</v>
      </c>
      <c r="T70" s="26">
        <v>0</v>
      </c>
      <c r="U70" s="25">
        <v>0</v>
      </c>
      <c r="V70" s="26">
        <v>0</v>
      </c>
    </row>
    <row r="71" spans="1:22" x14ac:dyDescent="0.25">
      <c r="A71" s="19">
        <f t="shared" si="7"/>
        <v>9</v>
      </c>
      <c r="B71" s="43">
        <v>1777</v>
      </c>
      <c r="C71" s="129" t="str">
        <f>_xlfn.XLOOKUP(__xlnm._FilterDatabase_1514[[#This Row],[SAPSA Number]],'DS Point summary'!A:A,'DS Point summary'!B:B)</f>
        <v xml:space="preserve">Leon </v>
      </c>
      <c r="D71" s="129" t="str">
        <f>_xlfn.XLOOKUP(__xlnm._FilterDatabase_1514[[#This Row],[SAPSA Number]],'DS Point summary'!A:A,'DS Point summary'!C:C)</f>
        <v>Myburgh</v>
      </c>
      <c r="E71" s="130" t="str">
        <f>_xlfn.XLOOKUP(__xlnm._FilterDatabase_1514[[#This Row],[SAPSA Number]],'DS Point summary'!A:A,'DS Point summary'!D:D)</f>
        <v>LC</v>
      </c>
      <c r="F71" s="19" t="str">
        <f ca="1">_xlfn.XLOOKUP(__xlnm._FilterDatabase_1514[[#This Row],[SAPSA Number]],'DS Point summary'!A:A,'DS Point summary'!E:E)</f>
        <v xml:space="preserve"> </v>
      </c>
      <c r="G71" s="21">
        <f ca="1">_xlfn.XLOOKUP(__xlnm._FilterDatabase_1514[[#This Row],[SAPSA Number]],'DS Point summary'!A:A,'DS Point summary'!F:F)</f>
        <v>50</v>
      </c>
      <c r="H71" s="21" t="s">
        <v>655</v>
      </c>
      <c r="I71" s="23">
        <f t="shared" si="8"/>
        <v>0</v>
      </c>
      <c r="J71" s="24">
        <f t="shared" si="9"/>
        <v>0</v>
      </c>
      <c r="K71" s="25">
        <v>0</v>
      </c>
      <c r="L71" s="26">
        <v>0</v>
      </c>
      <c r="M71" s="25">
        <v>0</v>
      </c>
      <c r="N71" s="26">
        <v>0</v>
      </c>
      <c r="O71" s="25">
        <v>0</v>
      </c>
      <c r="P71" s="26">
        <v>0</v>
      </c>
      <c r="Q71" s="25">
        <v>0</v>
      </c>
      <c r="R71" s="26">
        <v>0</v>
      </c>
      <c r="S71" s="25">
        <v>0</v>
      </c>
      <c r="T71" s="26">
        <v>0</v>
      </c>
      <c r="U71" s="25">
        <v>0</v>
      </c>
      <c r="V71" s="26">
        <v>0</v>
      </c>
    </row>
    <row r="72" spans="1:22" x14ac:dyDescent="0.25">
      <c r="A72" s="19">
        <f t="shared" si="7"/>
        <v>9</v>
      </c>
      <c r="B72" s="28">
        <v>255</v>
      </c>
      <c r="C72" s="129" t="str">
        <f>_xlfn.XLOOKUP(__xlnm._FilterDatabase_1514[[#This Row],[SAPSA Number]],'DS Point summary'!A:A,'DS Point summary'!B:B)</f>
        <v>Terrick Vincent</v>
      </c>
      <c r="D72" s="129" t="str">
        <f>_xlfn.XLOOKUP(__xlnm._FilterDatabase_1514[[#This Row],[SAPSA Number]],'DS Point summary'!A:A,'DS Point summary'!C:C)</f>
        <v>Naude</v>
      </c>
      <c r="E72" s="130" t="str">
        <f>_xlfn.XLOOKUP(__xlnm._FilterDatabase_1514[[#This Row],[SAPSA Number]],'DS Point summary'!A:A,'DS Point summary'!D:D)</f>
        <v>TV</v>
      </c>
      <c r="F72" s="19" t="str">
        <f ca="1">_xlfn.XLOOKUP(__xlnm._FilterDatabase_1514[[#This Row],[SAPSA Number]],'DS Point summary'!A:A,'DS Point summary'!E:E)</f>
        <v xml:space="preserve"> </v>
      </c>
      <c r="G72" s="21">
        <f ca="1">_xlfn.XLOOKUP(__xlnm._FilterDatabase_1514[[#This Row],[SAPSA Number]],'DS Point summary'!A:A,'DS Point summary'!F:F)</f>
        <v>43</v>
      </c>
      <c r="H72" s="21" t="s">
        <v>655</v>
      </c>
      <c r="I72" s="23">
        <f t="shared" si="8"/>
        <v>0</v>
      </c>
      <c r="J72" s="24">
        <f t="shared" si="9"/>
        <v>0</v>
      </c>
      <c r="K72" s="25">
        <v>0</v>
      </c>
      <c r="L72" s="26">
        <v>0</v>
      </c>
      <c r="M72" s="25">
        <v>0</v>
      </c>
      <c r="N72" s="26">
        <v>0</v>
      </c>
      <c r="O72" s="25">
        <v>0</v>
      </c>
      <c r="P72" s="26">
        <v>0</v>
      </c>
      <c r="Q72" s="25">
        <v>0</v>
      </c>
      <c r="R72" s="26">
        <v>0</v>
      </c>
      <c r="S72" s="25">
        <v>0</v>
      </c>
      <c r="T72" s="26">
        <v>0</v>
      </c>
      <c r="U72" s="25">
        <v>0</v>
      </c>
      <c r="V72" s="26">
        <v>0</v>
      </c>
    </row>
    <row r="73" spans="1:22" x14ac:dyDescent="0.25">
      <c r="A73" s="19">
        <f t="shared" si="7"/>
        <v>9</v>
      </c>
      <c r="B73" s="27">
        <v>5759</v>
      </c>
      <c r="C73" s="129" t="str">
        <f>_xlfn.XLOOKUP(__xlnm._FilterDatabase_1514[[#This Row],[SAPSA Number]],'DS Point summary'!A:A,'DS Point summary'!B:B)</f>
        <v>Leanne</v>
      </c>
      <c r="D73" s="129" t="str">
        <f>_xlfn.XLOOKUP(__xlnm._FilterDatabase_1514[[#This Row],[SAPSA Number]],'DS Point summary'!A:A,'DS Point summary'!C:C)</f>
        <v>Naude</v>
      </c>
      <c r="E73" s="130" t="str">
        <f>_xlfn.XLOOKUP(__xlnm._FilterDatabase_1514[[#This Row],[SAPSA Number]],'DS Point summary'!A:A,'DS Point summary'!D:D)</f>
        <v>L</v>
      </c>
      <c r="F73" s="19" t="str">
        <f>_xlfn.XLOOKUP(__xlnm._FilterDatabase_1514[[#This Row],[SAPSA Number]],'DS Point summary'!A:A,'DS Point summary'!E:E)</f>
        <v>Lady</v>
      </c>
      <c r="G73" s="21">
        <f ca="1">_xlfn.XLOOKUP(__xlnm._FilterDatabase_1514[[#This Row],[SAPSA Number]],'DS Point summary'!A:A,'DS Point summary'!F:F)</f>
        <v>38</v>
      </c>
      <c r="H73" s="21" t="s">
        <v>655</v>
      </c>
      <c r="I73" s="23">
        <f t="shared" si="8"/>
        <v>0</v>
      </c>
      <c r="J73" s="24">
        <f t="shared" si="9"/>
        <v>0</v>
      </c>
      <c r="K73" s="25">
        <v>0</v>
      </c>
      <c r="L73" s="26">
        <v>0</v>
      </c>
      <c r="M73" s="25">
        <v>0</v>
      </c>
      <c r="N73" s="26">
        <v>0</v>
      </c>
      <c r="O73" s="25">
        <v>0</v>
      </c>
      <c r="P73" s="26">
        <v>0</v>
      </c>
      <c r="Q73" s="25">
        <v>0</v>
      </c>
      <c r="R73" s="26">
        <v>0</v>
      </c>
      <c r="S73" s="25">
        <v>0</v>
      </c>
      <c r="T73" s="26">
        <v>0</v>
      </c>
      <c r="U73" s="25">
        <v>0</v>
      </c>
      <c r="V73" s="26">
        <v>0</v>
      </c>
    </row>
    <row r="74" spans="1:22" x14ac:dyDescent="0.25">
      <c r="A74" s="19">
        <f t="shared" si="7"/>
        <v>9</v>
      </c>
      <c r="B74" s="27">
        <v>400</v>
      </c>
      <c r="C74" s="129" t="str">
        <f>_xlfn.XLOOKUP(__xlnm._FilterDatabase_1514[[#This Row],[SAPSA Number]],'DS Point summary'!A:A,'DS Point summary'!B:B)</f>
        <v>Sean Michael</v>
      </c>
      <c r="D74" s="129" t="str">
        <f>_xlfn.XLOOKUP(__xlnm._FilterDatabase_1514[[#This Row],[SAPSA Number]],'DS Point summary'!A:A,'DS Point summary'!C:C)</f>
        <v>O'Donovan</v>
      </c>
      <c r="E74" s="130" t="str">
        <f>_xlfn.XLOOKUP(__xlnm._FilterDatabase_1514[[#This Row],[SAPSA Number]],'DS Point summary'!A:A,'DS Point summary'!D:D)</f>
        <v>SM</v>
      </c>
      <c r="F74" s="19" t="str">
        <f ca="1">_xlfn.XLOOKUP(__xlnm._FilterDatabase_1514[[#This Row],[SAPSA Number]],'DS Point summary'!A:A,'DS Point summary'!E:E)</f>
        <v>S</v>
      </c>
      <c r="G74" s="21">
        <f ca="1">_xlfn.XLOOKUP(__xlnm._FilterDatabase_1514[[#This Row],[SAPSA Number]],'DS Point summary'!A:A,'DS Point summary'!F:F)</f>
        <v>57</v>
      </c>
      <c r="H74" s="21" t="s">
        <v>655</v>
      </c>
      <c r="I74" s="23">
        <f t="shared" si="8"/>
        <v>0</v>
      </c>
      <c r="J74" s="24">
        <f t="shared" si="9"/>
        <v>0</v>
      </c>
      <c r="K74" s="25">
        <v>0</v>
      </c>
      <c r="L74" s="26">
        <v>0</v>
      </c>
      <c r="M74" s="25">
        <v>0</v>
      </c>
      <c r="N74" s="26">
        <v>0</v>
      </c>
      <c r="O74" s="25">
        <v>0</v>
      </c>
      <c r="P74" s="26">
        <v>0</v>
      </c>
      <c r="Q74" s="25">
        <v>0</v>
      </c>
      <c r="R74" s="26">
        <v>0</v>
      </c>
      <c r="S74" s="25">
        <v>0</v>
      </c>
      <c r="T74" s="26">
        <v>0</v>
      </c>
      <c r="U74" s="25">
        <v>0</v>
      </c>
      <c r="V74" s="26">
        <v>0</v>
      </c>
    </row>
    <row r="75" spans="1:22" x14ac:dyDescent="0.25">
      <c r="A75" s="19">
        <f t="shared" si="7"/>
        <v>9</v>
      </c>
      <c r="B75" s="33">
        <v>401</v>
      </c>
      <c r="C75" s="129" t="str">
        <f>_xlfn.XLOOKUP(__xlnm._FilterDatabase_1514[[#This Row],[SAPSA Number]],'DS Point summary'!A:A,'DS Point summary'!B:B)</f>
        <v>Sebella</v>
      </c>
      <c r="D75" s="129" t="str">
        <f>_xlfn.XLOOKUP(__xlnm._FilterDatabase_1514[[#This Row],[SAPSA Number]],'DS Point summary'!A:A,'DS Point summary'!C:C)</f>
        <v>O'Donovan</v>
      </c>
      <c r="E75" s="130" t="str">
        <f>_xlfn.XLOOKUP(__xlnm._FilterDatabase_1514[[#This Row],[SAPSA Number]],'DS Point summary'!A:A,'DS Point summary'!D:D)</f>
        <v>S</v>
      </c>
      <c r="F75" s="19" t="str">
        <f>_xlfn.XLOOKUP(__xlnm._FilterDatabase_1514[[#This Row],[SAPSA Number]],'DS Point summary'!A:A,'DS Point summary'!E:E)</f>
        <v>Lady</v>
      </c>
      <c r="G75" s="21">
        <f ca="1">_xlfn.XLOOKUP(__xlnm._FilterDatabase_1514[[#This Row],[SAPSA Number]],'DS Point summary'!A:A,'DS Point summary'!F:F)</f>
        <v>67</v>
      </c>
      <c r="H75" s="21" t="s">
        <v>655</v>
      </c>
      <c r="I75" s="23">
        <f t="shared" si="8"/>
        <v>0</v>
      </c>
      <c r="J75" s="24">
        <f t="shared" si="9"/>
        <v>0</v>
      </c>
      <c r="K75" s="25">
        <v>0</v>
      </c>
      <c r="L75" s="26">
        <v>0</v>
      </c>
      <c r="M75" s="25">
        <v>0</v>
      </c>
      <c r="N75" s="26">
        <v>0</v>
      </c>
      <c r="O75" s="25">
        <v>0</v>
      </c>
      <c r="P75" s="26">
        <v>0</v>
      </c>
      <c r="Q75" s="25">
        <v>0</v>
      </c>
      <c r="R75" s="26">
        <v>0</v>
      </c>
      <c r="S75" s="25">
        <v>0</v>
      </c>
      <c r="T75" s="26">
        <v>0</v>
      </c>
      <c r="U75" s="25">
        <v>0</v>
      </c>
      <c r="V75" s="26">
        <v>0</v>
      </c>
    </row>
    <row r="76" spans="1:22" x14ac:dyDescent="0.25">
      <c r="A76" s="19">
        <f t="shared" si="7"/>
        <v>9</v>
      </c>
      <c r="B76" s="28">
        <v>250</v>
      </c>
      <c r="C76" s="129" t="str">
        <f>_xlfn.XLOOKUP(__xlnm._FilterDatabase_1514[[#This Row],[SAPSA Number]],'DS Point summary'!A:A,'DS Point summary'!B:B)</f>
        <v>Adriano Walter</v>
      </c>
      <c r="D76" s="129" t="str">
        <f>_xlfn.XLOOKUP(__xlnm._FilterDatabase_1514[[#This Row],[SAPSA Number]],'DS Point summary'!A:A,'DS Point summary'!C:C)</f>
        <v>Paschini</v>
      </c>
      <c r="E76" s="130" t="str">
        <f>_xlfn.XLOOKUP(__xlnm._FilterDatabase_1514[[#This Row],[SAPSA Number]],'DS Point summary'!A:A,'DS Point summary'!D:D)</f>
        <v>AW</v>
      </c>
      <c r="F76" s="19" t="str">
        <f ca="1">_xlfn.XLOOKUP(__xlnm._FilterDatabase_1514[[#This Row],[SAPSA Number]],'DS Point summary'!A:A,'DS Point summary'!E:E)</f>
        <v>SS</v>
      </c>
      <c r="G76" s="21">
        <f ca="1">_xlfn.XLOOKUP(__xlnm._FilterDatabase_1514[[#This Row],[SAPSA Number]],'DS Point summary'!A:A,'DS Point summary'!F:F)</f>
        <v>63</v>
      </c>
      <c r="H76" s="21" t="s">
        <v>655</v>
      </c>
      <c r="I76" s="23">
        <f t="shared" si="8"/>
        <v>0</v>
      </c>
      <c r="J76" s="24">
        <f t="shared" si="9"/>
        <v>0</v>
      </c>
      <c r="K76" s="25">
        <v>0</v>
      </c>
      <c r="L76" s="26">
        <v>0</v>
      </c>
      <c r="M76" s="25">
        <v>0</v>
      </c>
      <c r="N76" s="26">
        <v>0</v>
      </c>
      <c r="O76" s="25">
        <v>0</v>
      </c>
      <c r="P76" s="26">
        <v>0</v>
      </c>
      <c r="Q76" s="25">
        <v>0</v>
      </c>
      <c r="R76" s="26">
        <v>0</v>
      </c>
      <c r="S76" s="25">
        <v>0</v>
      </c>
      <c r="T76" s="26">
        <v>0</v>
      </c>
      <c r="U76" s="25">
        <v>0</v>
      </c>
      <c r="V76" s="26">
        <v>0</v>
      </c>
    </row>
    <row r="77" spans="1:22" x14ac:dyDescent="0.25">
      <c r="A77" s="34">
        <f t="shared" si="7"/>
        <v>9</v>
      </c>
      <c r="B77" s="47">
        <v>242</v>
      </c>
      <c r="C77" s="129" t="str">
        <f>_xlfn.XLOOKUP(__xlnm._FilterDatabase_1514[[#This Row],[SAPSA Number]],'DS Point summary'!A:A,'DS Point summary'!B:B)</f>
        <v>Pradesh</v>
      </c>
      <c r="D77" s="129" t="str">
        <f>_xlfn.XLOOKUP(__xlnm._FilterDatabase_1514[[#This Row],[SAPSA Number]],'DS Point summary'!A:A,'DS Point summary'!C:C)</f>
        <v>Pillay</v>
      </c>
      <c r="E77" s="130" t="str">
        <f>_xlfn.XLOOKUP(__xlnm._FilterDatabase_1514[[#This Row],[SAPSA Number]],'DS Point summary'!A:A,'DS Point summary'!D:D)</f>
        <v>P</v>
      </c>
      <c r="F77" s="19" t="str">
        <f ca="1">_xlfn.XLOOKUP(__xlnm._FilterDatabase_1514[[#This Row],[SAPSA Number]],'DS Point summary'!A:A,'DS Point summary'!E:E)</f>
        <v xml:space="preserve"> </v>
      </c>
      <c r="G77" s="21">
        <f ca="1">_xlfn.XLOOKUP(__xlnm._FilterDatabase_1514[[#This Row],[SAPSA Number]],'DS Point summary'!A:A,'DS Point summary'!F:F)</f>
        <v>47</v>
      </c>
      <c r="H77" s="21" t="s">
        <v>655</v>
      </c>
      <c r="I77" s="37">
        <f t="shared" si="8"/>
        <v>0</v>
      </c>
      <c r="J77" s="24">
        <f t="shared" si="9"/>
        <v>0</v>
      </c>
      <c r="K77" s="25">
        <v>0</v>
      </c>
      <c r="L77" s="26">
        <v>0</v>
      </c>
      <c r="M77" s="25">
        <v>0</v>
      </c>
      <c r="N77" s="26">
        <v>0</v>
      </c>
      <c r="O77" s="25">
        <v>0</v>
      </c>
      <c r="P77" s="26">
        <v>0</v>
      </c>
      <c r="Q77" s="25">
        <v>0</v>
      </c>
      <c r="R77" s="26">
        <v>0</v>
      </c>
      <c r="S77" s="25">
        <v>0</v>
      </c>
      <c r="T77" s="26">
        <v>0</v>
      </c>
      <c r="U77" s="25">
        <v>0</v>
      </c>
      <c r="V77" s="26">
        <v>0</v>
      </c>
    </row>
    <row r="78" spans="1:22" x14ac:dyDescent="0.25">
      <c r="A78" s="34">
        <f t="shared" si="7"/>
        <v>9</v>
      </c>
      <c r="B78" s="53">
        <v>6435</v>
      </c>
      <c r="C78" s="129" t="str">
        <f>_xlfn.XLOOKUP(__xlnm._FilterDatabase_1514[[#This Row],[SAPSA Number]],'DS Point summary'!A:A,'DS Point summary'!B:B)</f>
        <v>Ethan</v>
      </c>
      <c r="D78" s="129" t="str">
        <f>_xlfn.XLOOKUP(__xlnm._FilterDatabase_1514[[#This Row],[SAPSA Number]],'DS Point summary'!A:A,'DS Point summary'!C:C)</f>
        <v>Pillay</v>
      </c>
      <c r="E78" s="130" t="str">
        <f>_xlfn.XLOOKUP(__xlnm._FilterDatabase_1514[[#This Row],[SAPSA Number]],'DS Point summary'!A:A,'DS Point summary'!D:D)</f>
        <v>E</v>
      </c>
      <c r="F78" s="19" t="str">
        <f>_xlfn.XLOOKUP(__xlnm._FilterDatabase_1514[[#This Row],[SAPSA Number]],'DS Point summary'!A:A,'DS Point summary'!E:E)</f>
        <v>S Jnr</v>
      </c>
      <c r="G78" s="21">
        <f ca="1">_xlfn.XLOOKUP(__xlnm._FilterDatabase_1514[[#This Row],[SAPSA Number]],'DS Point summary'!A:A,'DS Point summary'!F:F)</f>
        <v>13</v>
      </c>
      <c r="H78" s="21" t="s">
        <v>655</v>
      </c>
      <c r="I78" s="37">
        <f t="shared" si="8"/>
        <v>0</v>
      </c>
      <c r="J78" s="24">
        <f t="shared" si="9"/>
        <v>0</v>
      </c>
      <c r="K78" s="25">
        <v>0</v>
      </c>
      <c r="L78" s="26">
        <v>0</v>
      </c>
      <c r="M78" s="25">
        <v>0</v>
      </c>
      <c r="N78" s="26">
        <v>0</v>
      </c>
      <c r="O78" s="25">
        <v>0</v>
      </c>
      <c r="P78" s="26">
        <v>0</v>
      </c>
      <c r="Q78" s="25">
        <v>0</v>
      </c>
      <c r="R78" s="26">
        <v>0</v>
      </c>
      <c r="S78" s="25">
        <v>0</v>
      </c>
      <c r="T78" s="26">
        <v>0</v>
      </c>
      <c r="U78" s="25">
        <v>0</v>
      </c>
      <c r="V78" s="26">
        <v>0</v>
      </c>
    </row>
    <row r="79" spans="1:22" x14ac:dyDescent="0.25">
      <c r="A79" s="34">
        <f t="shared" si="7"/>
        <v>9</v>
      </c>
      <c r="B79" s="53">
        <v>6470</v>
      </c>
      <c r="C79" s="129" t="str">
        <f>_xlfn.XLOOKUP(__xlnm._FilterDatabase_1514[[#This Row],[SAPSA Number]],'DS Point summary'!A:A,'DS Point summary'!B:B)</f>
        <v>Koseelan (Seelan)</v>
      </c>
      <c r="D79" s="129" t="str">
        <f>_xlfn.XLOOKUP(__xlnm._FilterDatabase_1514[[#This Row],[SAPSA Number]],'DS Point summary'!A:A,'DS Point summary'!C:C)</f>
        <v>Pillay</v>
      </c>
      <c r="E79" s="130" t="str">
        <f>_xlfn.XLOOKUP(__xlnm._FilterDatabase_1514[[#This Row],[SAPSA Number]],'DS Point summary'!A:A,'DS Point summary'!D:D)</f>
        <v>K</v>
      </c>
      <c r="F79" s="19" t="str">
        <f ca="1">_xlfn.XLOOKUP(__xlnm._FilterDatabase_1514[[#This Row],[SAPSA Number]],'DS Point summary'!A:A,'DS Point summary'!E:E)</f>
        <v xml:space="preserve"> </v>
      </c>
      <c r="G79" s="21">
        <f ca="1">_xlfn.XLOOKUP(__xlnm._FilterDatabase_1514[[#This Row],[SAPSA Number]],'DS Point summary'!A:A,'DS Point summary'!F:F)</f>
        <v>46</v>
      </c>
      <c r="H79" s="21" t="s">
        <v>655</v>
      </c>
      <c r="I79" s="37">
        <f t="shared" si="8"/>
        <v>0</v>
      </c>
      <c r="J79" s="24">
        <f t="shared" si="9"/>
        <v>0</v>
      </c>
      <c r="K79" s="25">
        <v>0</v>
      </c>
      <c r="L79" s="26">
        <v>0</v>
      </c>
      <c r="M79" s="25">
        <v>0</v>
      </c>
      <c r="N79" s="26">
        <v>0</v>
      </c>
      <c r="O79" s="25">
        <v>0</v>
      </c>
      <c r="P79" s="26">
        <v>0</v>
      </c>
      <c r="Q79" s="25">
        <v>0</v>
      </c>
      <c r="R79" s="26">
        <v>0</v>
      </c>
      <c r="S79" s="25">
        <v>0</v>
      </c>
      <c r="T79" s="26">
        <v>0</v>
      </c>
      <c r="U79" s="25">
        <v>0</v>
      </c>
      <c r="V79" s="26">
        <v>0</v>
      </c>
    </row>
    <row r="80" spans="1:22" x14ac:dyDescent="0.25">
      <c r="A80" s="34">
        <f t="shared" si="7"/>
        <v>9</v>
      </c>
      <c r="B80" s="35">
        <v>3268</v>
      </c>
      <c r="C80" s="129" t="str">
        <f>_xlfn.XLOOKUP(__xlnm._FilterDatabase_1514[[#This Row],[SAPSA Number]],'DS Point summary'!A:A,'DS Point summary'!B:B)</f>
        <v>Gert Hendrik</v>
      </c>
      <c r="D80" s="129" t="str">
        <f>_xlfn.XLOOKUP(__xlnm._FilterDatabase_1514[[#This Row],[SAPSA Number]],'DS Point summary'!A:A,'DS Point summary'!C:C)</f>
        <v>Putter</v>
      </c>
      <c r="E80" s="130" t="str">
        <f>_xlfn.XLOOKUP(__xlnm._FilterDatabase_1514[[#This Row],[SAPSA Number]],'DS Point summary'!A:A,'DS Point summary'!D:D)</f>
        <v>GH</v>
      </c>
      <c r="F80" s="19" t="str">
        <f ca="1">_xlfn.XLOOKUP(__xlnm._FilterDatabase_1514[[#This Row],[SAPSA Number]],'DS Point summary'!A:A,'DS Point summary'!E:E)</f>
        <v>SS</v>
      </c>
      <c r="G80" s="21">
        <f ca="1">_xlfn.XLOOKUP(__xlnm._FilterDatabase_1514[[#This Row],[SAPSA Number]],'DS Point summary'!A:A,'DS Point summary'!F:F)</f>
        <v>86</v>
      </c>
      <c r="H80" s="21" t="s">
        <v>655</v>
      </c>
      <c r="I80" s="37">
        <f t="shared" si="8"/>
        <v>0</v>
      </c>
      <c r="J80" s="24">
        <f t="shared" si="9"/>
        <v>0</v>
      </c>
      <c r="K80" s="25">
        <v>0</v>
      </c>
      <c r="L80" s="26">
        <v>0</v>
      </c>
      <c r="M80" s="25">
        <v>0</v>
      </c>
      <c r="N80" s="26">
        <v>0</v>
      </c>
      <c r="O80" s="25">
        <v>0</v>
      </c>
      <c r="P80" s="26">
        <v>0</v>
      </c>
      <c r="Q80" s="25">
        <v>0</v>
      </c>
      <c r="R80" s="26">
        <v>0</v>
      </c>
      <c r="S80" s="25">
        <v>0</v>
      </c>
      <c r="T80" s="26">
        <v>0</v>
      </c>
      <c r="U80" s="25">
        <v>0</v>
      </c>
      <c r="V80" s="26">
        <v>0</v>
      </c>
    </row>
    <row r="81" spans="1:22" x14ac:dyDescent="0.25">
      <c r="A81" s="34">
        <f t="shared" si="7"/>
        <v>9</v>
      </c>
      <c r="B81" s="35">
        <v>2950</v>
      </c>
      <c r="C81" s="129" t="str">
        <f>_xlfn.XLOOKUP(__xlnm._FilterDatabase_1514[[#This Row],[SAPSA Number]],'DS Point summary'!A:A,'DS Point summary'!B:B)</f>
        <v>Renier Jansen</v>
      </c>
      <c r="D81" s="129" t="str">
        <f>_xlfn.XLOOKUP(__xlnm._FilterDatabase_1514[[#This Row],[SAPSA Number]],'DS Point summary'!A:A,'DS Point summary'!C:C)</f>
        <v>Reynders</v>
      </c>
      <c r="E81" s="130" t="str">
        <f>_xlfn.XLOOKUP(__xlnm._FilterDatabase_1514[[#This Row],[SAPSA Number]],'DS Point summary'!A:A,'DS Point summary'!D:D)</f>
        <v>RJ</v>
      </c>
      <c r="F81" s="19" t="str">
        <f ca="1">_xlfn.XLOOKUP(__xlnm._FilterDatabase_1514[[#This Row],[SAPSA Number]],'DS Point summary'!A:A,'DS Point summary'!E:E)</f>
        <v xml:space="preserve"> </v>
      </c>
      <c r="G81" s="21">
        <f ca="1">_xlfn.XLOOKUP(__xlnm._FilterDatabase_1514[[#This Row],[SAPSA Number]],'DS Point summary'!A:A,'DS Point summary'!F:F)</f>
        <v>43</v>
      </c>
      <c r="H81" s="21" t="s">
        <v>655</v>
      </c>
      <c r="I81" s="37">
        <f t="shared" si="8"/>
        <v>0</v>
      </c>
      <c r="J81" s="24">
        <f t="shared" si="9"/>
        <v>0</v>
      </c>
      <c r="K81" s="25">
        <v>0</v>
      </c>
      <c r="L81" s="26">
        <v>0</v>
      </c>
      <c r="M81" s="25">
        <v>0</v>
      </c>
      <c r="N81" s="26">
        <v>0</v>
      </c>
      <c r="O81" s="25">
        <v>0</v>
      </c>
      <c r="P81" s="26">
        <v>0</v>
      </c>
      <c r="Q81" s="25">
        <v>0</v>
      </c>
      <c r="R81" s="26">
        <v>0</v>
      </c>
      <c r="S81" s="25">
        <v>0</v>
      </c>
      <c r="T81" s="26">
        <v>0</v>
      </c>
      <c r="U81" s="25">
        <v>0</v>
      </c>
      <c r="V81" s="26">
        <v>0</v>
      </c>
    </row>
    <row r="82" spans="1:22" x14ac:dyDescent="0.25">
      <c r="A82" s="34">
        <f t="shared" si="7"/>
        <v>9</v>
      </c>
      <c r="B82" s="35">
        <v>1929</v>
      </c>
      <c r="C82" s="129" t="str">
        <f>_xlfn.XLOOKUP(__xlnm._FilterDatabase_1514[[#This Row],[SAPSA Number]],'DS Point summary'!A:A,'DS Point summary'!B:B)</f>
        <v>Chris</v>
      </c>
      <c r="D82" s="129" t="str">
        <f>_xlfn.XLOOKUP(__xlnm._FilterDatabase_1514[[#This Row],[SAPSA Number]],'DS Point summary'!A:A,'DS Point summary'!C:C)</f>
        <v>Ridout</v>
      </c>
      <c r="E82" s="130" t="str">
        <f>_xlfn.XLOOKUP(__xlnm._FilterDatabase_1514[[#This Row],[SAPSA Number]],'DS Point summary'!A:A,'DS Point summary'!D:D)</f>
        <v>CJ</v>
      </c>
      <c r="F82" s="19" t="str">
        <f ca="1">_xlfn.XLOOKUP(__xlnm._FilterDatabase_1514[[#This Row],[SAPSA Number]],'DS Point summary'!A:A,'DS Point summary'!E:E)</f>
        <v xml:space="preserve"> </v>
      </c>
      <c r="G82" s="21">
        <f ca="1">_xlfn.XLOOKUP(__xlnm._FilterDatabase_1514[[#This Row],[SAPSA Number]],'DS Point summary'!A:A,'DS Point summary'!F:F)</f>
        <v>41</v>
      </c>
      <c r="H82" s="21" t="s">
        <v>655</v>
      </c>
      <c r="I82" s="37">
        <f t="shared" si="8"/>
        <v>0</v>
      </c>
      <c r="J82" s="24">
        <f t="shared" si="9"/>
        <v>0</v>
      </c>
      <c r="K82" s="25">
        <v>0</v>
      </c>
      <c r="L82" s="26">
        <v>0</v>
      </c>
      <c r="M82" s="25">
        <v>0</v>
      </c>
      <c r="N82" s="26">
        <v>0</v>
      </c>
      <c r="O82" s="25">
        <v>0</v>
      </c>
      <c r="P82" s="26">
        <v>0</v>
      </c>
      <c r="Q82" s="25">
        <v>0</v>
      </c>
      <c r="R82" s="26">
        <v>0</v>
      </c>
      <c r="S82" s="25">
        <v>0</v>
      </c>
      <c r="T82" s="26">
        <v>0</v>
      </c>
      <c r="U82" s="25">
        <v>0</v>
      </c>
      <c r="V82" s="26">
        <v>0</v>
      </c>
    </row>
    <row r="83" spans="1:22" x14ac:dyDescent="0.25">
      <c r="A83" s="38">
        <f t="shared" si="7"/>
        <v>9</v>
      </c>
      <c r="B83" s="35">
        <v>6381</v>
      </c>
      <c r="C83" s="129" t="str">
        <f>_xlfn.XLOOKUP(__xlnm._FilterDatabase_1514[[#This Row],[SAPSA Number]],'DS Point summary'!A:A,'DS Point summary'!B:B)</f>
        <v>Gavin Alexander</v>
      </c>
      <c r="D83" s="129" t="str">
        <f>_xlfn.XLOOKUP(__xlnm._FilterDatabase_1514[[#This Row],[SAPSA Number]],'DS Point summary'!A:A,'DS Point summary'!C:C)</f>
        <v>Riley</v>
      </c>
      <c r="E83" s="130" t="str">
        <f>_xlfn.XLOOKUP(__xlnm._FilterDatabase_1514[[#This Row],[SAPSA Number]],'DS Point summary'!A:A,'DS Point summary'!D:D)</f>
        <v>GA</v>
      </c>
      <c r="F83" s="19" t="str">
        <f ca="1">_xlfn.XLOOKUP(__xlnm._FilterDatabase_1514[[#This Row],[SAPSA Number]],'DS Point summary'!A:A,'DS Point summary'!E:E)</f>
        <v xml:space="preserve"> </v>
      </c>
      <c r="G83" s="21">
        <f ca="1">_xlfn.XLOOKUP(__xlnm._FilterDatabase_1514[[#This Row],[SAPSA Number]],'DS Point summary'!A:A,'DS Point summary'!F:F)</f>
        <v>25</v>
      </c>
      <c r="H83" s="21" t="s">
        <v>655</v>
      </c>
      <c r="I83" s="37">
        <f t="shared" si="8"/>
        <v>0</v>
      </c>
      <c r="J83" s="24">
        <f t="shared" si="9"/>
        <v>0</v>
      </c>
      <c r="K83" s="25">
        <v>0</v>
      </c>
      <c r="L83" s="26">
        <v>0</v>
      </c>
      <c r="M83" s="25">
        <v>0</v>
      </c>
      <c r="N83" s="26">
        <v>0</v>
      </c>
      <c r="O83" s="25">
        <v>0</v>
      </c>
      <c r="P83" s="26">
        <v>0</v>
      </c>
      <c r="Q83" s="25">
        <v>0</v>
      </c>
      <c r="R83" s="26">
        <v>0</v>
      </c>
      <c r="S83" s="25">
        <v>0</v>
      </c>
      <c r="T83" s="26">
        <v>0</v>
      </c>
      <c r="U83" s="25">
        <v>0</v>
      </c>
      <c r="V83" s="26">
        <v>0</v>
      </c>
    </row>
    <row r="84" spans="1:22" x14ac:dyDescent="0.25">
      <c r="A84" s="38">
        <f t="shared" ref="A84:A115" si="10">RANK(J84,J$2:J$136,0)</f>
        <v>9</v>
      </c>
      <c r="B84" s="39">
        <v>1838</v>
      </c>
      <c r="C84" s="129" t="str">
        <f>_xlfn.XLOOKUP(__xlnm._FilterDatabase_1514[[#This Row],[SAPSA Number]],'DS Point summary'!A:A,'DS Point summary'!B:B)</f>
        <v>Laurence Talbot</v>
      </c>
      <c r="D84" s="129" t="str">
        <f>_xlfn.XLOOKUP(__xlnm._FilterDatabase_1514[[#This Row],[SAPSA Number]],'DS Point summary'!A:A,'DS Point summary'!C:C)</f>
        <v>Rowland</v>
      </c>
      <c r="E84" s="130" t="str">
        <f>_xlfn.XLOOKUP(__xlnm._FilterDatabase_1514[[#This Row],[SAPSA Number]],'DS Point summary'!A:A,'DS Point summary'!D:D)</f>
        <v>LT</v>
      </c>
      <c r="F84" s="19" t="str">
        <f ca="1">_xlfn.XLOOKUP(__xlnm._FilterDatabase_1514[[#This Row],[SAPSA Number]],'DS Point summary'!A:A,'DS Point summary'!E:E)</f>
        <v xml:space="preserve"> </v>
      </c>
      <c r="G84" s="21">
        <f ca="1">_xlfn.XLOOKUP(__xlnm._FilterDatabase_1514[[#This Row],[SAPSA Number]],'DS Point summary'!A:A,'DS Point summary'!F:F)</f>
        <v>49</v>
      </c>
      <c r="H84" s="21" t="s">
        <v>655</v>
      </c>
      <c r="I84" s="37">
        <f t="shared" si="8"/>
        <v>0</v>
      </c>
      <c r="J84" s="24">
        <f t="shared" si="9"/>
        <v>0</v>
      </c>
      <c r="K84" s="25">
        <v>0</v>
      </c>
      <c r="L84" s="26">
        <v>0</v>
      </c>
      <c r="M84" s="25">
        <v>0</v>
      </c>
      <c r="N84" s="26">
        <v>0</v>
      </c>
      <c r="O84" s="25">
        <v>0</v>
      </c>
      <c r="P84" s="26">
        <v>0</v>
      </c>
      <c r="Q84" s="25">
        <v>0</v>
      </c>
      <c r="R84" s="26">
        <v>0</v>
      </c>
      <c r="S84" s="25">
        <v>0</v>
      </c>
      <c r="T84" s="26">
        <v>0</v>
      </c>
      <c r="U84" s="25">
        <v>0</v>
      </c>
      <c r="V84" s="26">
        <v>0</v>
      </c>
    </row>
    <row r="85" spans="1:22" x14ac:dyDescent="0.25">
      <c r="A85" s="38">
        <f t="shared" si="10"/>
        <v>9</v>
      </c>
      <c r="B85" s="35">
        <v>3703</v>
      </c>
      <c r="C85" s="129" t="str">
        <f>_xlfn.XLOOKUP(__xlnm._FilterDatabase_1514[[#This Row],[SAPSA Number]],'DS Point summary'!A:A,'DS Point summary'!B:B)</f>
        <v>Gregory Andrew</v>
      </c>
      <c r="D85" s="129" t="str">
        <f>_xlfn.XLOOKUP(__xlnm._FilterDatabase_1514[[#This Row],[SAPSA Number]],'DS Point summary'!A:A,'DS Point summary'!C:C)</f>
        <v>Salzwedel</v>
      </c>
      <c r="E85" s="130" t="str">
        <f>_xlfn.XLOOKUP(__xlnm._FilterDatabase_1514[[#This Row],[SAPSA Number]],'DS Point summary'!A:A,'DS Point summary'!D:D)</f>
        <v>G</v>
      </c>
      <c r="F85" s="19" t="str">
        <f ca="1">_xlfn.XLOOKUP(__xlnm._FilterDatabase_1514[[#This Row],[SAPSA Number]],'DS Point summary'!A:A,'DS Point summary'!E:E)</f>
        <v>S</v>
      </c>
      <c r="G85" s="21">
        <f ca="1">_xlfn.XLOOKUP(__xlnm._FilterDatabase_1514[[#This Row],[SAPSA Number]],'DS Point summary'!A:A,'DS Point summary'!F:F)</f>
        <v>53</v>
      </c>
      <c r="H85" s="21" t="s">
        <v>655</v>
      </c>
      <c r="I85" s="37">
        <f t="shared" si="8"/>
        <v>0</v>
      </c>
      <c r="J85" s="24">
        <f t="shared" si="9"/>
        <v>0</v>
      </c>
      <c r="K85" s="25">
        <v>0</v>
      </c>
      <c r="L85" s="26">
        <v>0</v>
      </c>
      <c r="M85" s="25">
        <v>0</v>
      </c>
      <c r="N85" s="26">
        <v>0</v>
      </c>
      <c r="O85" s="25">
        <v>0</v>
      </c>
      <c r="P85" s="26">
        <v>0</v>
      </c>
      <c r="Q85" s="25">
        <v>0</v>
      </c>
      <c r="R85" s="26">
        <v>0</v>
      </c>
      <c r="S85" s="25">
        <v>0</v>
      </c>
      <c r="T85" s="26">
        <v>0</v>
      </c>
      <c r="U85" s="25">
        <v>0</v>
      </c>
      <c r="V85" s="26">
        <v>0</v>
      </c>
    </row>
    <row r="86" spans="1:22" x14ac:dyDescent="0.25">
      <c r="A86" s="38">
        <f t="shared" si="10"/>
        <v>9</v>
      </c>
      <c r="B86" s="35">
        <v>3822</v>
      </c>
      <c r="C86" s="129" t="str">
        <f>_xlfn.XLOOKUP(__xlnm._FilterDatabase_1514[[#This Row],[SAPSA Number]],'DS Point summary'!A:A,'DS Point summary'!B:B)</f>
        <v>Wayne Erald</v>
      </c>
      <c r="D86" s="129" t="str">
        <f>_xlfn.XLOOKUP(__xlnm._FilterDatabase_1514[[#This Row],[SAPSA Number]],'DS Point summary'!A:A,'DS Point summary'!C:C)</f>
        <v>Schmidt</v>
      </c>
      <c r="E86" s="130" t="str">
        <f>_xlfn.XLOOKUP(__xlnm._FilterDatabase_1514[[#This Row],[SAPSA Number]],'DS Point summary'!A:A,'DS Point summary'!D:D)</f>
        <v>WE</v>
      </c>
      <c r="F86" s="19" t="str">
        <f ca="1">_xlfn.XLOOKUP(__xlnm._FilterDatabase_1514[[#This Row],[SAPSA Number]],'DS Point summary'!A:A,'DS Point summary'!E:E)</f>
        <v xml:space="preserve"> </v>
      </c>
      <c r="G86" s="21">
        <f ca="1">_xlfn.XLOOKUP(__xlnm._FilterDatabase_1514[[#This Row],[SAPSA Number]],'DS Point summary'!A:A,'DS Point summary'!F:F)</f>
        <v>49</v>
      </c>
      <c r="H86" s="21" t="s">
        <v>655</v>
      </c>
      <c r="I86" s="37">
        <f t="shared" si="8"/>
        <v>0</v>
      </c>
      <c r="J86" s="24">
        <f t="shared" si="9"/>
        <v>0</v>
      </c>
      <c r="K86" s="25">
        <v>0</v>
      </c>
      <c r="L86" s="26">
        <v>0</v>
      </c>
      <c r="M86" s="25">
        <v>0</v>
      </c>
      <c r="N86" s="26">
        <v>0</v>
      </c>
      <c r="O86" s="25">
        <v>0</v>
      </c>
      <c r="P86" s="26">
        <v>0</v>
      </c>
      <c r="Q86" s="25">
        <v>0</v>
      </c>
      <c r="R86" s="26">
        <v>0</v>
      </c>
      <c r="S86" s="25">
        <v>0</v>
      </c>
      <c r="T86" s="26">
        <v>0</v>
      </c>
      <c r="U86" s="25">
        <v>0</v>
      </c>
      <c r="V86" s="26">
        <v>0</v>
      </c>
    </row>
    <row r="87" spans="1:22" x14ac:dyDescent="0.25">
      <c r="A87" s="38">
        <f t="shared" si="10"/>
        <v>9</v>
      </c>
      <c r="B87" s="35">
        <v>3209</v>
      </c>
      <c r="C87" s="129" t="str">
        <f>_xlfn.XLOOKUP(__xlnm._FilterDatabase_1514[[#This Row],[SAPSA Number]],'DS Point summary'!A:A,'DS Point summary'!B:B)</f>
        <v>Mark Theo</v>
      </c>
      <c r="D87" s="129" t="str">
        <f>_xlfn.XLOOKUP(__xlnm._FilterDatabase_1514[[#This Row],[SAPSA Number]],'DS Point summary'!A:A,'DS Point summary'!C:C)</f>
        <v>Schuurmans</v>
      </c>
      <c r="E87" s="130" t="str">
        <f>_xlfn.XLOOKUP(__xlnm._FilterDatabase_1514[[#This Row],[SAPSA Number]],'DS Point summary'!A:A,'DS Point summary'!D:D)</f>
        <v>MT</v>
      </c>
      <c r="F87" s="19" t="str">
        <f>_xlfn.XLOOKUP(__xlnm._FilterDatabase_1514[[#This Row],[SAPSA Number]],'DS Point summary'!A:A,'DS Point summary'!E:E)</f>
        <v>S</v>
      </c>
      <c r="G87" s="21">
        <f ca="1">_xlfn.XLOOKUP(__xlnm._FilterDatabase_1514[[#This Row],[SAPSA Number]],'DS Point summary'!A:A,'DS Point summary'!F:F)</f>
        <v>51</v>
      </c>
      <c r="H87" s="21" t="s">
        <v>655</v>
      </c>
      <c r="I87" s="37">
        <f t="shared" si="8"/>
        <v>0</v>
      </c>
      <c r="J87" s="24">
        <f t="shared" si="9"/>
        <v>0</v>
      </c>
      <c r="K87" s="25">
        <v>0</v>
      </c>
      <c r="L87" s="26">
        <v>0</v>
      </c>
      <c r="M87" s="25">
        <v>0</v>
      </c>
      <c r="N87" s="26">
        <v>0</v>
      </c>
      <c r="O87" s="25">
        <v>0</v>
      </c>
      <c r="P87" s="26">
        <v>0</v>
      </c>
      <c r="Q87" s="25">
        <v>0</v>
      </c>
      <c r="R87" s="26">
        <v>0</v>
      </c>
      <c r="S87" s="25">
        <v>0</v>
      </c>
      <c r="T87" s="26">
        <v>0</v>
      </c>
      <c r="U87" s="25">
        <v>0</v>
      </c>
      <c r="V87" s="26">
        <v>0</v>
      </c>
    </row>
    <row r="88" spans="1:22" x14ac:dyDescent="0.25">
      <c r="A88" s="38">
        <f t="shared" si="10"/>
        <v>9</v>
      </c>
      <c r="B88" s="35">
        <v>4966</v>
      </c>
      <c r="C88" s="129" t="str">
        <f>_xlfn.XLOOKUP(__xlnm._FilterDatabase_1514[[#This Row],[SAPSA Number]],'DS Point summary'!A:A,'DS Point summary'!B:B)</f>
        <v>Costantinos</v>
      </c>
      <c r="D88" s="129" t="str">
        <f>_xlfn.XLOOKUP(__xlnm._FilterDatabase_1514[[#This Row],[SAPSA Number]],'DS Point summary'!A:A,'DS Point summary'!C:C)</f>
        <v>Seindis</v>
      </c>
      <c r="E88" s="130" t="str">
        <f>_xlfn.XLOOKUP(__xlnm._FilterDatabase_1514[[#This Row],[SAPSA Number]],'DS Point summary'!A:A,'DS Point summary'!D:D)</f>
        <v>C</v>
      </c>
      <c r="F88" s="19" t="str">
        <f ca="1">_xlfn.XLOOKUP(__xlnm._FilterDatabase_1514[[#This Row],[SAPSA Number]],'DS Point summary'!A:A,'DS Point summary'!E:E)</f>
        <v xml:space="preserve"> </v>
      </c>
      <c r="G88" s="21">
        <f ca="1">_xlfn.XLOOKUP(__xlnm._FilterDatabase_1514[[#This Row],[SAPSA Number]],'DS Point summary'!A:A,'DS Point summary'!F:F)</f>
        <v>33</v>
      </c>
      <c r="H88" s="21" t="s">
        <v>655</v>
      </c>
      <c r="I88" s="37">
        <f t="shared" si="8"/>
        <v>0</v>
      </c>
      <c r="J88" s="24">
        <f t="shared" si="9"/>
        <v>0</v>
      </c>
      <c r="K88" s="25">
        <v>0</v>
      </c>
      <c r="L88" s="26">
        <v>0</v>
      </c>
      <c r="M88" s="25">
        <v>0</v>
      </c>
      <c r="N88" s="26">
        <v>0</v>
      </c>
      <c r="O88" s="25">
        <v>0</v>
      </c>
      <c r="P88" s="26">
        <v>0</v>
      </c>
      <c r="Q88" s="25">
        <v>0</v>
      </c>
      <c r="R88" s="26">
        <v>0</v>
      </c>
      <c r="S88" s="25">
        <v>0</v>
      </c>
      <c r="T88" s="26">
        <v>0</v>
      </c>
      <c r="U88" s="25">
        <v>0</v>
      </c>
      <c r="V88" s="26">
        <v>0</v>
      </c>
    </row>
    <row r="89" spans="1:22" x14ac:dyDescent="0.25">
      <c r="A89" s="38">
        <f t="shared" si="10"/>
        <v>9</v>
      </c>
      <c r="B89" s="47">
        <v>1550</v>
      </c>
      <c r="C89" s="129" t="str">
        <f>_xlfn.XLOOKUP(__xlnm._FilterDatabase_1514[[#This Row],[SAPSA Number]],'DS Point summary'!A:A,'DS Point summary'!B:B)</f>
        <v>Christopher Mark</v>
      </c>
      <c r="D89" s="129" t="str">
        <f>_xlfn.XLOOKUP(__xlnm._FilterDatabase_1514[[#This Row],[SAPSA Number]],'DS Point summary'!A:A,'DS Point summary'!C:C)</f>
        <v>Shadwell</v>
      </c>
      <c r="E89" s="130" t="str">
        <f>_xlfn.XLOOKUP(__xlnm._FilterDatabase_1514[[#This Row],[SAPSA Number]],'DS Point summary'!A:A,'DS Point summary'!D:D)</f>
        <v>CM</v>
      </c>
      <c r="F89" s="19" t="str">
        <f ca="1">_xlfn.XLOOKUP(__xlnm._FilterDatabase_1514[[#This Row],[SAPSA Number]],'DS Point summary'!A:A,'DS Point summary'!E:E)</f>
        <v xml:space="preserve"> </v>
      </c>
      <c r="G89" s="21">
        <f ca="1">_xlfn.XLOOKUP(__xlnm._FilterDatabase_1514[[#This Row],[SAPSA Number]],'DS Point summary'!A:A,'DS Point summary'!F:F)</f>
        <v>34</v>
      </c>
      <c r="H89" s="21" t="s">
        <v>655</v>
      </c>
      <c r="I89" s="37">
        <f t="shared" si="8"/>
        <v>0</v>
      </c>
      <c r="J89" s="24">
        <f t="shared" si="9"/>
        <v>0</v>
      </c>
      <c r="K89" s="25">
        <v>0</v>
      </c>
      <c r="L89" s="26">
        <v>0</v>
      </c>
      <c r="M89" s="25">
        <v>0</v>
      </c>
      <c r="N89" s="26">
        <v>0</v>
      </c>
      <c r="O89" s="25">
        <v>0</v>
      </c>
      <c r="P89" s="26">
        <v>0</v>
      </c>
      <c r="Q89" s="25">
        <v>0</v>
      </c>
      <c r="R89" s="26">
        <v>0</v>
      </c>
      <c r="S89" s="25">
        <v>0</v>
      </c>
      <c r="T89" s="26">
        <v>0</v>
      </c>
      <c r="U89" s="25">
        <v>0</v>
      </c>
      <c r="V89" s="26">
        <v>0</v>
      </c>
    </row>
    <row r="90" spans="1:22" x14ac:dyDescent="0.25">
      <c r="A90" s="38">
        <f t="shared" si="10"/>
        <v>9</v>
      </c>
      <c r="B90" s="35">
        <v>4272</v>
      </c>
      <c r="C90" s="129" t="str">
        <f>_xlfn.XLOOKUP(__xlnm._FilterDatabase_1514[[#This Row],[SAPSA Number]],'DS Point summary'!A:A,'DS Point summary'!B:B)</f>
        <v>Theuns Fichardt</v>
      </c>
      <c r="D90" s="129" t="str">
        <f>_xlfn.XLOOKUP(__xlnm._FilterDatabase_1514[[#This Row],[SAPSA Number]],'DS Point summary'!A:A,'DS Point summary'!C:C)</f>
        <v>Skea</v>
      </c>
      <c r="E90" s="130" t="str">
        <f>_xlfn.XLOOKUP(__xlnm._FilterDatabase_1514[[#This Row],[SAPSA Number]],'DS Point summary'!A:A,'DS Point summary'!D:D)</f>
        <v>TF</v>
      </c>
      <c r="F90" s="19" t="str">
        <f ca="1">_xlfn.XLOOKUP(__xlnm._FilterDatabase_1514[[#This Row],[SAPSA Number]],'DS Point summary'!A:A,'DS Point summary'!E:E)</f>
        <v xml:space="preserve"> </v>
      </c>
      <c r="G90" s="21">
        <f ca="1">_xlfn.XLOOKUP(__xlnm._FilterDatabase_1514[[#This Row],[SAPSA Number]],'DS Point summary'!A:A,'DS Point summary'!F:F)</f>
        <v>49</v>
      </c>
      <c r="H90" s="21" t="s">
        <v>655</v>
      </c>
      <c r="I90" s="37">
        <f t="shared" si="8"/>
        <v>0</v>
      </c>
      <c r="J90" s="24">
        <f t="shared" si="9"/>
        <v>0</v>
      </c>
      <c r="K90" s="25">
        <v>0</v>
      </c>
      <c r="L90" s="26">
        <v>0</v>
      </c>
      <c r="M90" s="25">
        <v>0</v>
      </c>
      <c r="N90" s="26">
        <v>0</v>
      </c>
      <c r="O90" s="25">
        <v>0</v>
      </c>
      <c r="P90" s="26">
        <v>0</v>
      </c>
      <c r="Q90" s="25">
        <v>0</v>
      </c>
      <c r="R90" s="26">
        <v>0</v>
      </c>
      <c r="S90" s="25">
        <v>0</v>
      </c>
      <c r="T90" s="26">
        <v>0</v>
      </c>
      <c r="U90" s="25">
        <v>0</v>
      </c>
      <c r="V90" s="26">
        <v>0</v>
      </c>
    </row>
    <row r="91" spans="1:22" x14ac:dyDescent="0.25">
      <c r="A91" s="38">
        <f t="shared" si="10"/>
        <v>9</v>
      </c>
      <c r="B91" s="35">
        <v>3587</v>
      </c>
      <c r="C91" s="129" t="str">
        <f>_xlfn.XLOOKUP(__xlnm._FilterDatabase_1514[[#This Row],[SAPSA Number]],'DS Point summary'!A:A,'DS Point summary'!B:B)</f>
        <v>Daniel Lodewyk</v>
      </c>
      <c r="D91" s="129" t="str">
        <f>_xlfn.XLOOKUP(__xlnm._FilterDatabase_1514[[#This Row],[SAPSA Number]],'DS Point summary'!A:A,'DS Point summary'!C:C)</f>
        <v>Smit</v>
      </c>
      <c r="E91" s="130" t="str">
        <f>_xlfn.XLOOKUP(__xlnm._FilterDatabase_1514[[#This Row],[SAPSA Number]],'DS Point summary'!A:A,'DS Point summary'!D:D)</f>
        <v>DL</v>
      </c>
      <c r="F91" s="19" t="str">
        <f ca="1">_xlfn.XLOOKUP(__xlnm._FilterDatabase_1514[[#This Row],[SAPSA Number]],'DS Point summary'!A:A,'DS Point summary'!E:E)</f>
        <v xml:space="preserve"> </v>
      </c>
      <c r="G91" s="21">
        <f ca="1">_xlfn.XLOOKUP(__xlnm._FilterDatabase_1514[[#This Row],[SAPSA Number]],'DS Point summary'!A:A,'DS Point summary'!F:F)</f>
        <v>37</v>
      </c>
      <c r="H91" s="21" t="s">
        <v>655</v>
      </c>
      <c r="I91" s="37">
        <f t="shared" si="8"/>
        <v>0</v>
      </c>
      <c r="J91" s="24">
        <f t="shared" si="9"/>
        <v>0</v>
      </c>
      <c r="K91" s="25">
        <v>0</v>
      </c>
      <c r="L91" s="26">
        <v>0</v>
      </c>
      <c r="M91" s="25">
        <v>0</v>
      </c>
      <c r="N91" s="26">
        <v>0</v>
      </c>
      <c r="O91" s="25">
        <v>0</v>
      </c>
      <c r="P91" s="26">
        <v>0</v>
      </c>
      <c r="Q91" s="25">
        <v>0</v>
      </c>
      <c r="R91" s="26">
        <v>0</v>
      </c>
      <c r="S91" s="25">
        <v>0</v>
      </c>
      <c r="T91" s="26">
        <v>0</v>
      </c>
      <c r="U91" s="25">
        <v>0</v>
      </c>
      <c r="V91" s="26">
        <v>0</v>
      </c>
    </row>
    <row r="92" spans="1:22" x14ac:dyDescent="0.25">
      <c r="A92" s="34">
        <f t="shared" si="10"/>
        <v>9</v>
      </c>
      <c r="B92" s="35">
        <v>572</v>
      </c>
      <c r="C92" s="129" t="str">
        <f>_xlfn.XLOOKUP(__xlnm._FilterDatabase_1514[[#This Row],[SAPSA Number]],'DS Point summary'!A:A,'DS Point summary'!B:B)</f>
        <v>DJ</v>
      </c>
      <c r="D92" s="129" t="str">
        <f>_xlfn.XLOOKUP(__xlnm._FilterDatabase_1514[[#This Row],[SAPSA Number]],'DS Point summary'!A:A,'DS Point summary'!C:C)</f>
        <v>Smith</v>
      </c>
      <c r="E92" s="130" t="str">
        <f>_xlfn.XLOOKUP(__xlnm._FilterDatabase_1514[[#This Row],[SAPSA Number]],'DS Point summary'!A:A,'DS Point summary'!D:D)</f>
        <v>DJ</v>
      </c>
      <c r="F92" s="19" t="str">
        <f ca="1">_xlfn.XLOOKUP(__xlnm._FilterDatabase_1514[[#This Row],[SAPSA Number]],'DS Point summary'!A:A,'DS Point summary'!E:E)</f>
        <v>S</v>
      </c>
      <c r="G92" s="21">
        <f ca="1">_xlfn.XLOOKUP(__xlnm._FilterDatabase_1514[[#This Row],[SAPSA Number]],'DS Point summary'!A:A,'DS Point summary'!F:F)</f>
        <v>57</v>
      </c>
      <c r="H92" s="21" t="s">
        <v>655</v>
      </c>
      <c r="I92" s="37">
        <f t="shared" si="8"/>
        <v>0</v>
      </c>
      <c r="J92" s="24">
        <f t="shared" si="9"/>
        <v>0</v>
      </c>
      <c r="K92" s="25">
        <v>0</v>
      </c>
      <c r="L92" s="26">
        <v>0</v>
      </c>
      <c r="M92" s="25">
        <v>0</v>
      </c>
      <c r="N92" s="26">
        <v>0</v>
      </c>
      <c r="O92" s="25">
        <v>0</v>
      </c>
      <c r="P92" s="26">
        <v>0</v>
      </c>
      <c r="Q92" s="25">
        <v>0</v>
      </c>
      <c r="R92" s="26">
        <v>0</v>
      </c>
      <c r="S92" s="25">
        <v>0</v>
      </c>
      <c r="T92" s="26">
        <v>0</v>
      </c>
      <c r="U92" s="25">
        <v>0</v>
      </c>
      <c r="V92" s="26">
        <v>0</v>
      </c>
    </row>
    <row r="93" spans="1:22" x14ac:dyDescent="0.25">
      <c r="A93" s="34">
        <f t="shared" si="10"/>
        <v>9</v>
      </c>
      <c r="B93" s="35">
        <v>1321</v>
      </c>
      <c r="C93" s="129" t="str">
        <f>_xlfn.XLOOKUP(__xlnm._FilterDatabase_1514[[#This Row],[SAPSA Number]],'DS Point summary'!A:A,'DS Point summary'!B:B)</f>
        <v>Neal Monisen</v>
      </c>
      <c r="D93" s="129" t="str">
        <f>_xlfn.XLOOKUP(__xlnm._FilterDatabase_1514[[#This Row],[SAPSA Number]],'DS Point summary'!A:A,'DS Point summary'!C:C)</f>
        <v>Sokay</v>
      </c>
      <c r="E93" s="130" t="str">
        <f>_xlfn.XLOOKUP(__xlnm._FilterDatabase_1514[[#This Row],[SAPSA Number]],'DS Point summary'!A:A,'DS Point summary'!D:D)</f>
        <v>NM</v>
      </c>
      <c r="F93" s="19" t="str">
        <f ca="1">_xlfn.XLOOKUP(__xlnm._FilterDatabase_1514[[#This Row],[SAPSA Number]],'DS Point summary'!A:A,'DS Point summary'!E:E)</f>
        <v xml:space="preserve"> </v>
      </c>
      <c r="G93" s="21">
        <f ca="1">_xlfn.XLOOKUP(__xlnm._FilterDatabase_1514[[#This Row],[SAPSA Number]],'DS Point summary'!A:A,'DS Point summary'!F:F)</f>
        <v>49</v>
      </c>
      <c r="H93" s="21" t="s">
        <v>655</v>
      </c>
      <c r="I93" s="37">
        <f t="shared" si="8"/>
        <v>0</v>
      </c>
      <c r="J93" s="24">
        <f t="shared" si="9"/>
        <v>0</v>
      </c>
      <c r="K93" s="25">
        <v>0</v>
      </c>
      <c r="L93" s="26">
        <v>0</v>
      </c>
      <c r="M93" s="25">
        <v>0</v>
      </c>
      <c r="N93" s="26">
        <v>0</v>
      </c>
      <c r="O93" s="25">
        <v>0</v>
      </c>
      <c r="P93" s="26">
        <v>0</v>
      </c>
      <c r="Q93" s="25">
        <v>0</v>
      </c>
      <c r="R93" s="26">
        <v>0</v>
      </c>
      <c r="S93" s="25">
        <v>0</v>
      </c>
      <c r="T93" s="26">
        <v>0</v>
      </c>
      <c r="U93" s="25">
        <v>0</v>
      </c>
      <c r="V93" s="26">
        <v>0</v>
      </c>
    </row>
    <row r="94" spans="1:22" x14ac:dyDescent="0.25">
      <c r="A94" s="38">
        <f t="shared" si="10"/>
        <v>9</v>
      </c>
      <c r="B94" s="39">
        <v>3832</v>
      </c>
      <c r="C94" s="129" t="str">
        <f>_xlfn.XLOOKUP(__xlnm._FilterDatabase_1514[[#This Row],[SAPSA Number]],'DS Point summary'!A:A,'DS Point summary'!B:B)</f>
        <v>Dion Rowlands</v>
      </c>
      <c r="D94" s="129" t="str">
        <f>_xlfn.XLOOKUP(__xlnm._FilterDatabase_1514[[#This Row],[SAPSA Number]],'DS Point summary'!A:A,'DS Point summary'!C:C)</f>
        <v>Stead</v>
      </c>
      <c r="E94" s="130" t="str">
        <f>_xlfn.XLOOKUP(__xlnm._FilterDatabase_1514[[#This Row],[SAPSA Number]],'DS Point summary'!A:A,'DS Point summary'!D:D)</f>
        <v>DR</v>
      </c>
      <c r="F94" s="19" t="str">
        <f>_xlfn.XLOOKUP(__xlnm._FilterDatabase_1514[[#This Row],[SAPSA Number]],'DS Point summary'!A:A,'DS Point summary'!E:E)</f>
        <v>S</v>
      </c>
      <c r="G94" s="21">
        <f ca="1">_xlfn.XLOOKUP(__xlnm._FilterDatabase_1514[[#This Row],[SAPSA Number]],'DS Point summary'!A:A,'DS Point summary'!F:F)</f>
        <v>50</v>
      </c>
      <c r="H94" s="21" t="s">
        <v>655</v>
      </c>
      <c r="I94" s="37">
        <f t="shared" si="8"/>
        <v>0</v>
      </c>
      <c r="J94" s="24">
        <f t="shared" si="9"/>
        <v>0</v>
      </c>
      <c r="K94" s="25">
        <v>0</v>
      </c>
      <c r="L94" s="26">
        <v>0</v>
      </c>
      <c r="M94" s="25">
        <v>0</v>
      </c>
      <c r="N94" s="26">
        <v>0</v>
      </c>
      <c r="O94" s="25">
        <v>0</v>
      </c>
      <c r="P94" s="26">
        <v>0</v>
      </c>
      <c r="Q94" s="25">
        <v>0</v>
      </c>
      <c r="R94" s="26">
        <v>0</v>
      </c>
      <c r="S94" s="25">
        <v>0</v>
      </c>
      <c r="T94" s="26">
        <v>0</v>
      </c>
      <c r="U94" s="25">
        <v>0</v>
      </c>
      <c r="V94" s="26">
        <v>0</v>
      </c>
    </row>
    <row r="95" spans="1:22" x14ac:dyDescent="0.25">
      <c r="A95" s="38">
        <f t="shared" si="10"/>
        <v>9</v>
      </c>
      <c r="B95" s="39">
        <v>3395</v>
      </c>
      <c r="C95" s="129" t="str">
        <f>_xlfn.XLOOKUP(__xlnm._FilterDatabase_1514[[#This Row],[SAPSA Number]],'DS Point summary'!A:A,'DS Point summary'!B:B)</f>
        <v>Andrea</v>
      </c>
      <c r="D95" s="129" t="str">
        <f>_xlfn.XLOOKUP(__xlnm._FilterDatabase_1514[[#This Row],[SAPSA Number]],'DS Point summary'!A:A,'DS Point summary'!C:C)</f>
        <v>Stevenson</v>
      </c>
      <c r="E95" s="130" t="str">
        <f>_xlfn.XLOOKUP(__xlnm._FilterDatabase_1514[[#This Row],[SAPSA Number]],'DS Point summary'!A:A,'DS Point summary'!D:D)</f>
        <v>A</v>
      </c>
      <c r="F95" s="19" t="str">
        <f>_xlfn.XLOOKUP(__xlnm._FilterDatabase_1514[[#This Row],[SAPSA Number]],'DS Point summary'!A:A,'DS Point summary'!E:E)</f>
        <v>Lady</v>
      </c>
      <c r="G95" s="21">
        <f ca="1">_xlfn.XLOOKUP(__xlnm._FilterDatabase_1514[[#This Row],[SAPSA Number]],'DS Point summary'!A:A,'DS Point summary'!F:F)</f>
        <v>54</v>
      </c>
      <c r="H95" s="31" t="s">
        <v>655</v>
      </c>
      <c r="I95" s="67">
        <f t="shared" si="8"/>
        <v>0</v>
      </c>
      <c r="J95" s="24">
        <f t="shared" si="9"/>
        <v>0</v>
      </c>
      <c r="K95" s="68">
        <v>0</v>
      </c>
      <c r="L95" s="69">
        <v>0</v>
      </c>
      <c r="M95" s="68">
        <v>0</v>
      </c>
      <c r="N95" s="69">
        <v>0</v>
      </c>
      <c r="O95" s="68">
        <v>0</v>
      </c>
      <c r="P95" s="69">
        <v>0</v>
      </c>
      <c r="Q95" s="68">
        <v>0</v>
      </c>
      <c r="R95" s="69">
        <v>0</v>
      </c>
      <c r="S95" s="68">
        <v>0</v>
      </c>
      <c r="T95" s="69">
        <v>0</v>
      </c>
      <c r="U95" s="68">
        <v>0</v>
      </c>
      <c r="V95" s="69">
        <v>0</v>
      </c>
    </row>
    <row r="96" spans="1:22" x14ac:dyDescent="0.25">
      <c r="A96" s="34">
        <f t="shared" si="10"/>
        <v>9</v>
      </c>
      <c r="B96" s="35">
        <v>2688</v>
      </c>
      <c r="C96" s="129" t="str">
        <f>_xlfn.XLOOKUP(__xlnm._FilterDatabase_1514[[#This Row],[SAPSA Number]],'DS Point summary'!A:A,'DS Point summary'!B:B)</f>
        <v>Durandt Hendrik</v>
      </c>
      <c r="D96" s="129" t="str">
        <f>_xlfn.XLOOKUP(__xlnm._FilterDatabase_1514[[#This Row],[SAPSA Number]],'DS Point summary'!A:A,'DS Point summary'!C:C)</f>
        <v>Storm</v>
      </c>
      <c r="E96" s="130" t="str">
        <f>_xlfn.XLOOKUP(__xlnm._FilterDatabase_1514[[#This Row],[SAPSA Number]],'DS Point summary'!A:A,'DS Point summary'!D:D)</f>
        <v>DH</v>
      </c>
      <c r="F96" s="19" t="str">
        <f ca="1">_xlfn.XLOOKUP(__xlnm._FilterDatabase_1514[[#This Row],[SAPSA Number]],'DS Point summary'!A:A,'DS Point summary'!E:E)</f>
        <v>Jnr</v>
      </c>
      <c r="G96" s="21">
        <f ca="1">_xlfn.XLOOKUP(__xlnm._FilterDatabase_1514[[#This Row],[SAPSA Number]],'DS Point summary'!A:A,'DS Point summary'!F:F)</f>
        <v>20</v>
      </c>
      <c r="H96" s="36" t="s">
        <v>655</v>
      </c>
      <c r="I96" s="37">
        <f t="shared" si="8"/>
        <v>0</v>
      </c>
      <c r="J96" s="24">
        <f t="shared" si="9"/>
        <v>0</v>
      </c>
      <c r="K96" s="70">
        <v>0</v>
      </c>
      <c r="L96" s="71">
        <v>0</v>
      </c>
      <c r="M96" s="70">
        <v>0</v>
      </c>
      <c r="N96" s="71">
        <v>0</v>
      </c>
      <c r="O96" s="70">
        <v>0</v>
      </c>
      <c r="P96" s="71">
        <v>0</v>
      </c>
      <c r="Q96" s="70">
        <v>0</v>
      </c>
      <c r="R96" s="71">
        <v>0</v>
      </c>
      <c r="S96" s="70">
        <v>0</v>
      </c>
      <c r="T96" s="71">
        <v>0</v>
      </c>
      <c r="U96" s="70">
        <v>0</v>
      </c>
      <c r="V96" s="71">
        <v>0</v>
      </c>
    </row>
    <row r="97" spans="1:22" x14ac:dyDescent="0.25">
      <c r="A97" s="34">
        <f t="shared" si="10"/>
        <v>9</v>
      </c>
      <c r="B97" s="35">
        <v>3836</v>
      </c>
      <c r="C97" s="129" t="str">
        <f>_xlfn.XLOOKUP(__xlnm._FilterDatabase_1514[[#This Row],[SAPSA Number]],'DS Point summary'!A:A,'DS Point summary'!B:B)</f>
        <v>Deon</v>
      </c>
      <c r="D97" s="129" t="str">
        <f>_xlfn.XLOOKUP(__xlnm._FilterDatabase_1514[[#This Row],[SAPSA Number]],'DS Point summary'!A:A,'DS Point summary'!C:C)</f>
        <v>Storm</v>
      </c>
      <c r="E97" s="130" t="str">
        <f>_xlfn.XLOOKUP(__xlnm._FilterDatabase_1514[[#This Row],[SAPSA Number]],'DS Point summary'!A:A,'DS Point summary'!D:D)</f>
        <v>D</v>
      </c>
      <c r="F97" s="19" t="str">
        <f ca="1">_xlfn.XLOOKUP(__xlnm._FilterDatabase_1514[[#This Row],[SAPSA Number]],'DS Point summary'!A:A,'DS Point summary'!E:E)</f>
        <v>SS</v>
      </c>
      <c r="G97" s="21">
        <f ca="1">_xlfn.XLOOKUP(__xlnm._FilterDatabase_1514[[#This Row],[SAPSA Number]],'DS Point summary'!A:A,'DS Point summary'!F:F)</f>
        <v>65</v>
      </c>
      <c r="H97" s="36" t="s">
        <v>655</v>
      </c>
      <c r="I97" s="37">
        <f t="shared" si="8"/>
        <v>0</v>
      </c>
      <c r="J97" s="24">
        <f t="shared" si="9"/>
        <v>0</v>
      </c>
      <c r="K97" s="70">
        <v>0</v>
      </c>
      <c r="L97" s="71">
        <v>0</v>
      </c>
      <c r="M97" s="70">
        <v>0</v>
      </c>
      <c r="N97" s="71">
        <v>0</v>
      </c>
      <c r="O97" s="70">
        <v>0</v>
      </c>
      <c r="P97" s="71">
        <v>0</v>
      </c>
      <c r="Q97" s="70">
        <v>0</v>
      </c>
      <c r="R97" s="71">
        <v>0</v>
      </c>
      <c r="S97" s="70">
        <v>0</v>
      </c>
      <c r="T97" s="71">
        <v>0</v>
      </c>
      <c r="U97" s="70">
        <v>0</v>
      </c>
      <c r="V97" s="71">
        <v>0</v>
      </c>
    </row>
    <row r="98" spans="1:22" x14ac:dyDescent="0.25">
      <c r="A98" s="34">
        <f t="shared" si="10"/>
        <v>9</v>
      </c>
      <c r="B98" s="35">
        <v>475</v>
      </c>
      <c r="C98" s="129" t="str">
        <f>_xlfn.XLOOKUP(__xlnm._FilterDatabase_1514[[#This Row],[SAPSA Number]],'DS Point summary'!A:A,'DS Point summary'!B:B)</f>
        <v>Wynand Johannes</v>
      </c>
      <c r="D98" s="129" t="str">
        <f>_xlfn.XLOOKUP(__xlnm._FilterDatabase_1514[[#This Row],[SAPSA Number]],'DS Point summary'!A:A,'DS Point summary'!C:C)</f>
        <v>Strydom</v>
      </c>
      <c r="E98" s="130" t="str">
        <f>_xlfn.XLOOKUP(__xlnm._FilterDatabase_1514[[#This Row],[SAPSA Number]],'DS Point summary'!A:A,'DS Point summary'!D:D)</f>
        <v>WJ</v>
      </c>
      <c r="F98" s="19" t="str">
        <f ca="1">_xlfn.XLOOKUP(__xlnm._FilterDatabase_1514[[#This Row],[SAPSA Number]],'DS Point summary'!A:A,'DS Point summary'!E:E)</f>
        <v xml:space="preserve"> </v>
      </c>
      <c r="G98" s="21">
        <f ca="1">_xlfn.XLOOKUP(__xlnm._FilterDatabase_1514[[#This Row],[SAPSA Number]],'DS Point summary'!A:A,'DS Point summary'!F:F)</f>
        <v>49</v>
      </c>
      <c r="H98" s="36" t="s">
        <v>655</v>
      </c>
      <c r="I98" s="37">
        <f t="shared" ref="I98:I123" si="11">(IF(K98&gt;0,1,0)+(IF(L98&gt;0,1,0))+(IF(M98&gt;0,1,0))+(IF(N98&gt;0,1,0))+(IF(O98&gt;0,1,0))+(IF(P98&gt;0,1,0))+(IF(Q98&gt;0,1,0))+(IF(R98&gt;0,1,0))+(IF(S98&gt;0,1,0))+(IF(T98&gt;0,1,0))+(IF(U98&gt;0,1,0))+(IF(V98&gt;0,1,0)))</f>
        <v>0</v>
      </c>
      <c r="J98" s="24">
        <f t="shared" ref="J98:J123" si="12">(LARGE(K98:U98,1)+LARGE(K98:U98,2)+LARGE(K98:U98,3)+LARGE(K98:U98,4)+LARGE(K98:U98,5))/5</f>
        <v>0</v>
      </c>
      <c r="K98" s="70">
        <v>0</v>
      </c>
      <c r="L98" s="71">
        <v>0</v>
      </c>
      <c r="M98" s="70">
        <v>0</v>
      </c>
      <c r="N98" s="71">
        <v>0</v>
      </c>
      <c r="O98" s="70">
        <v>0</v>
      </c>
      <c r="P98" s="71">
        <v>0</v>
      </c>
      <c r="Q98" s="70">
        <v>0</v>
      </c>
      <c r="R98" s="71">
        <v>0</v>
      </c>
      <c r="S98" s="70">
        <v>0</v>
      </c>
      <c r="T98" s="71">
        <v>0</v>
      </c>
      <c r="U98" s="70">
        <v>0</v>
      </c>
      <c r="V98" s="71">
        <v>0</v>
      </c>
    </row>
    <row r="99" spans="1:22" x14ac:dyDescent="0.25">
      <c r="A99" s="34">
        <f t="shared" si="10"/>
        <v>9</v>
      </c>
      <c r="B99" s="47">
        <v>269</v>
      </c>
      <c r="C99" s="129" t="str">
        <f>_xlfn.XLOOKUP(__xlnm._FilterDatabase_1514[[#This Row],[SAPSA Number]],'DS Point summary'!A:A,'DS Point summary'!B:B)</f>
        <v>Ruark</v>
      </c>
      <c r="D99" s="129" t="str">
        <f>_xlfn.XLOOKUP(__xlnm._FilterDatabase_1514[[#This Row],[SAPSA Number]],'DS Point summary'!A:A,'DS Point summary'!C:C)</f>
        <v>Swanepoel</v>
      </c>
      <c r="E99" s="130" t="str">
        <f>_xlfn.XLOOKUP(__xlnm._FilterDatabase_1514[[#This Row],[SAPSA Number]],'DS Point summary'!A:A,'DS Point summary'!D:D)</f>
        <v>R</v>
      </c>
      <c r="F99" s="19" t="str">
        <f ca="1">_xlfn.XLOOKUP(__xlnm._FilterDatabase_1514[[#This Row],[SAPSA Number]],'DS Point summary'!A:A,'DS Point summary'!E:E)</f>
        <v xml:space="preserve"> </v>
      </c>
      <c r="G99" s="21">
        <f ca="1">_xlfn.XLOOKUP(__xlnm._FilterDatabase_1514[[#This Row],[SAPSA Number]],'DS Point summary'!A:A,'DS Point summary'!F:F)</f>
        <v>39</v>
      </c>
      <c r="H99" s="36" t="s">
        <v>655</v>
      </c>
      <c r="I99" s="37">
        <f t="shared" si="11"/>
        <v>0</v>
      </c>
      <c r="J99" s="24">
        <f t="shared" si="12"/>
        <v>0</v>
      </c>
      <c r="K99" s="70">
        <v>0</v>
      </c>
      <c r="L99" s="71">
        <v>0</v>
      </c>
      <c r="M99" s="70">
        <v>0</v>
      </c>
      <c r="N99" s="71">
        <v>0</v>
      </c>
      <c r="O99" s="70">
        <v>0</v>
      </c>
      <c r="P99" s="71">
        <v>0</v>
      </c>
      <c r="Q99" s="70">
        <v>0</v>
      </c>
      <c r="R99" s="71">
        <v>0</v>
      </c>
      <c r="S99" s="70">
        <v>0</v>
      </c>
      <c r="T99" s="71">
        <v>0</v>
      </c>
      <c r="U99" s="70">
        <v>0</v>
      </c>
      <c r="V99" s="71">
        <v>0</v>
      </c>
    </row>
    <row r="100" spans="1:22" x14ac:dyDescent="0.25">
      <c r="A100" s="34">
        <f t="shared" si="10"/>
        <v>9</v>
      </c>
      <c r="B100" s="35">
        <v>4858</v>
      </c>
      <c r="C100" s="129" t="str">
        <f>_xlfn.XLOOKUP(__xlnm._FilterDatabase_1514[[#This Row],[SAPSA Number]],'DS Point summary'!A:A,'DS Point summary'!B:B)</f>
        <v>Jacques</v>
      </c>
      <c r="D100" s="129" t="str">
        <f>_xlfn.XLOOKUP(__xlnm._FilterDatabase_1514[[#This Row],[SAPSA Number]],'DS Point summary'!A:A,'DS Point summary'!C:C)</f>
        <v>Swanepoel</v>
      </c>
      <c r="E100" s="130" t="str">
        <f>_xlfn.XLOOKUP(__xlnm._FilterDatabase_1514[[#This Row],[SAPSA Number]],'DS Point summary'!A:A,'DS Point summary'!D:D)</f>
        <v>J</v>
      </c>
      <c r="F100" s="19" t="str">
        <f ca="1">_xlfn.XLOOKUP(__xlnm._FilterDatabase_1514[[#This Row],[SAPSA Number]],'DS Point summary'!A:A,'DS Point summary'!E:E)</f>
        <v xml:space="preserve"> </v>
      </c>
      <c r="G100" s="21">
        <f ca="1">_xlfn.XLOOKUP(__xlnm._FilterDatabase_1514[[#This Row],[SAPSA Number]],'DS Point summary'!A:A,'DS Point summary'!F:F)</f>
        <v>28</v>
      </c>
      <c r="H100" s="36" t="s">
        <v>655</v>
      </c>
      <c r="I100" s="37">
        <f t="shared" si="11"/>
        <v>0</v>
      </c>
      <c r="J100" s="24">
        <f t="shared" si="12"/>
        <v>0</v>
      </c>
      <c r="K100" s="70">
        <v>0</v>
      </c>
      <c r="L100" s="71">
        <v>0</v>
      </c>
      <c r="M100" s="70">
        <v>0</v>
      </c>
      <c r="N100" s="71">
        <v>0</v>
      </c>
      <c r="O100" s="70">
        <v>0</v>
      </c>
      <c r="P100" s="71">
        <v>0</v>
      </c>
      <c r="Q100" s="70">
        <v>0</v>
      </c>
      <c r="R100" s="71">
        <v>0</v>
      </c>
      <c r="S100" s="70">
        <v>0</v>
      </c>
      <c r="T100" s="71">
        <v>0</v>
      </c>
      <c r="U100" s="70">
        <v>0</v>
      </c>
      <c r="V100" s="71">
        <v>0</v>
      </c>
    </row>
    <row r="101" spans="1:22" x14ac:dyDescent="0.25">
      <c r="A101" s="34">
        <f t="shared" si="10"/>
        <v>9</v>
      </c>
      <c r="B101" s="35">
        <v>2960</v>
      </c>
      <c r="C101" s="129" t="str">
        <f>_xlfn.XLOOKUP(__xlnm._FilterDatabase_1514[[#This Row],[SAPSA Number]],'DS Point summary'!A:A,'DS Point summary'!B:B)</f>
        <v>Henno</v>
      </c>
      <c r="D101" s="129" t="str">
        <f>_xlfn.XLOOKUP(__xlnm._FilterDatabase_1514[[#This Row],[SAPSA Number]],'DS Point summary'!A:A,'DS Point summary'!C:C)</f>
        <v>Terblanche</v>
      </c>
      <c r="E101" s="130" t="str">
        <f>_xlfn.XLOOKUP(__xlnm._FilterDatabase_1514[[#This Row],[SAPSA Number]],'DS Point summary'!A:A,'DS Point summary'!D:D)</f>
        <v>H</v>
      </c>
      <c r="F101" s="19" t="str">
        <f ca="1">_xlfn.XLOOKUP(__xlnm._FilterDatabase_1514[[#This Row],[SAPSA Number]],'DS Point summary'!A:A,'DS Point summary'!E:E)</f>
        <v xml:space="preserve"> </v>
      </c>
      <c r="G101" s="21">
        <f ca="1">_xlfn.XLOOKUP(__xlnm._FilterDatabase_1514[[#This Row],[SAPSA Number]],'DS Point summary'!A:A,'DS Point summary'!F:F)</f>
        <v>45</v>
      </c>
      <c r="H101" s="36" t="s">
        <v>655</v>
      </c>
      <c r="I101" s="37">
        <f t="shared" si="11"/>
        <v>0</v>
      </c>
      <c r="J101" s="24">
        <f t="shared" si="12"/>
        <v>0</v>
      </c>
      <c r="K101" s="70">
        <v>0</v>
      </c>
      <c r="L101" s="71">
        <v>0</v>
      </c>
      <c r="M101" s="70">
        <v>0</v>
      </c>
      <c r="N101" s="71">
        <v>0</v>
      </c>
      <c r="O101" s="70">
        <v>0</v>
      </c>
      <c r="P101" s="71">
        <v>0</v>
      </c>
      <c r="Q101" s="70">
        <v>0</v>
      </c>
      <c r="R101" s="71">
        <v>0</v>
      </c>
      <c r="S101" s="70">
        <v>0</v>
      </c>
      <c r="T101" s="71">
        <v>0</v>
      </c>
      <c r="U101" s="70">
        <v>0</v>
      </c>
      <c r="V101" s="71">
        <v>0</v>
      </c>
    </row>
    <row r="102" spans="1:22" x14ac:dyDescent="0.25">
      <c r="A102" s="34">
        <f t="shared" si="10"/>
        <v>9</v>
      </c>
      <c r="B102" s="35">
        <v>807</v>
      </c>
      <c r="C102" s="129" t="str">
        <f>_xlfn.XLOOKUP(__xlnm._FilterDatabase_1514[[#This Row],[SAPSA Number]],'DS Point summary'!A:A,'DS Point summary'!B:B)</f>
        <v>Frederik Christoffel</v>
      </c>
      <c r="D102" s="129" t="str">
        <f>_xlfn.XLOOKUP(__xlnm._FilterDatabase_1514[[#This Row],[SAPSA Number]],'DS Point summary'!A:A,'DS Point summary'!C:C)</f>
        <v>Truter</v>
      </c>
      <c r="E102" s="130" t="str">
        <f>_xlfn.XLOOKUP(__xlnm._FilterDatabase_1514[[#This Row],[SAPSA Number]],'DS Point summary'!A:A,'DS Point summary'!D:D)</f>
        <v>FC</v>
      </c>
      <c r="F102" s="19" t="str">
        <f ca="1">_xlfn.XLOOKUP(__xlnm._FilterDatabase_1514[[#This Row],[SAPSA Number]],'DS Point summary'!A:A,'DS Point summary'!E:E)</f>
        <v>Jnr</v>
      </c>
      <c r="G102" s="21">
        <f ca="1">_xlfn.XLOOKUP(__xlnm._FilterDatabase_1514[[#This Row],[SAPSA Number]],'DS Point summary'!A:A,'DS Point summary'!F:F)</f>
        <v>20</v>
      </c>
      <c r="H102" s="36" t="s">
        <v>655</v>
      </c>
      <c r="I102" s="37">
        <f t="shared" si="11"/>
        <v>0</v>
      </c>
      <c r="J102" s="24">
        <f t="shared" si="12"/>
        <v>0</v>
      </c>
      <c r="K102" s="70">
        <v>0</v>
      </c>
      <c r="L102" s="71">
        <v>0</v>
      </c>
      <c r="M102" s="70">
        <v>0</v>
      </c>
      <c r="N102" s="71">
        <v>0</v>
      </c>
      <c r="O102" s="70">
        <v>0</v>
      </c>
      <c r="P102" s="71">
        <v>0</v>
      </c>
      <c r="Q102" s="70">
        <v>0</v>
      </c>
      <c r="R102" s="71">
        <v>0</v>
      </c>
      <c r="S102" s="70">
        <v>0</v>
      </c>
      <c r="T102" s="71">
        <v>0</v>
      </c>
      <c r="U102" s="70">
        <v>0</v>
      </c>
      <c r="V102" s="71">
        <v>0</v>
      </c>
    </row>
    <row r="103" spans="1:22" x14ac:dyDescent="0.25">
      <c r="A103" s="34">
        <f t="shared" si="10"/>
        <v>9</v>
      </c>
      <c r="B103" s="35">
        <v>1113</v>
      </c>
      <c r="C103" s="129" t="str">
        <f>_xlfn.XLOOKUP(__xlnm._FilterDatabase_1514[[#This Row],[SAPSA Number]],'DS Point summary'!A:A,'DS Point summary'!B:B)</f>
        <v>Frik</v>
      </c>
      <c r="D103" s="129" t="str">
        <f>_xlfn.XLOOKUP(__xlnm._FilterDatabase_1514[[#This Row],[SAPSA Number]],'DS Point summary'!A:A,'DS Point summary'!C:C)</f>
        <v>Truter</v>
      </c>
      <c r="E103" s="130" t="str">
        <f>_xlfn.XLOOKUP(__xlnm._FilterDatabase_1514[[#This Row],[SAPSA Number]],'DS Point summary'!A:A,'DS Point summary'!D:D)</f>
        <v>FC</v>
      </c>
      <c r="F103" s="19" t="str">
        <f ca="1">_xlfn.XLOOKUP(__xlnm._FilterDatabase_1514[[#This Row],[SAPSA Number]],'DS Point summary'!A:A,'DS Point summary'!E:E)</f>
        <v>S</v>
      </c>
      <c r="G103" s="21">
        <f ca="1">_xlfn.XLOOKUP(__xlnm._FilterDatabase_1514[[#This Row],[SAPSA Number]],'DS Point summary'!A:A,'DS Point summary'!F:F)</f>
        <v>58</v>
      </c>
      <c r="H103" s="36" t="s">
        <v>655</v>
      </c>
      <c r="I103" s="37">
        <f t="shared" si="11"/>
        <v>0</v>
      </c>
      <c r="J103" s="24">
        <f t="shared" si="12"/>
        <v>0</v>
      </c>
      <c r="K103" s="70">
        <v>0</v>
      </c>
      <c r="L103" s="71">
        <v>0</v>
      </c>
      <c r="M103" s="70">
        <v>0</v>
      </c>
      <c r="N103" s="71">
        <v>0</v>
      </c>
      <c r="O103" s="70">
        <v>0</v>
      </c>
      <c r="P103" s="71">
        <v>0</v>
      </c>
      <c r="Q103" s="70">
        <v>0</v>
      </c>
      <c r="R103" s="71">
        <v>0</v>
      </c>
      <c r="S103" s="70">
        <v>0</v>
      </c>
      <c r="T103" s="71">
        <v>0</v>
      </c>
      <c r="U103" s="70">
        <v>0</v>
      </c>
      <c r="V103" s="71">
        <v>0</v>
      </c>
    </row>
    <row r="104" spans="1:22" x14ac:dyDescent="0.25">
      <c r="A104" s="34">
        <f t="shared" si="10"/>
        <v>9</v>
      </c>
      <c r="B104" s="35">
        <v>4672</v>
      </c>
      <c r="C104" s="129" t="str">
        <f>_xlfn.XLOOKUP(__xlnm._FilterDatabase_1514[[#This Row],[SAPSA Number]],'DS Point summary'!A:A,'DS Point summary'!B:B)</f>
        <v>Frederick John</v>
      </c>
      <c r="D104" s="129" t="str">
        <f>_xlfn.XLOOKUP(__xlnm._FilterDatabase_1514[[#This Row],[SAPSA Number]],'DS Point summary'!A:A,'DS Point summary'!C:C)</f>
        <v>Turnbull</v>
      </c>
      <c r="E104" s="130" t="str">
        <f>_xlfn.XLOOKUP(__xlnm._FilterDatabase_1514[[#This Row],[SAPSA Number]],'DS Point summary'!A:A,'DS Point summary'!D:D)</f>
        <v>FJ</v>
      </c>
      <c r="F104" s="19" t="str">
        <f ca="1">_xlfn.XLOOKUP(__xlnm._FilterDatabase_1514[[#This Row],[SAPSA Number]],'DS Point summary'!A:A,'DS Point summary'!E:E)</f>
        <v>S</v>
      </c>
      <c r="G104" s="21">
        <f ca="1">_xlfn.XLOOKUP(__xlnm._FilterDatabase_1514[[#This Row],[SAPSA Number]],'DS Point summary'!A:A,'DS Point summary'!F:F)</f>
        <v>57</v>
      </c>
      <c r="H104" s="36" t="s">
        <v>655</v>
      </c>
      <c r="I104" s="37">
        <f t="shared" si="11"/>
        <v>0</v>
      </c>
      <c r="J104" s="24">
        <f t="shared" si="12"/>
        <v>0</v>
      </c>
      <c r="K104" s="70">
        <v>0</v>
      </c>
      <c r="L104" s="71">
        <v>0</v>
      </c>
      <c r="M104" s="70">
        <v>0</v>
      </c>
      <c r="N104" s="71">
        <v>0</v>
      </c>
      <c r="O104" s="70">
        <v>0</v>
      </c>
      <c r="P104" s="71">
        <v>0</v>
      </c>
      <c r="Q104" s="70">
        <v>0</v>
      </c>
      <c r="R104" s="71">
        <v>0</v>
      </c>
      <c r="S104" s="70">
        <v>0</v>
      </c>
      <c r="T104" s="71">
        <v>0</v>
      </c>
      <c r="U104" s="70">
        <v>0</v>
      </c>
      <c r="V104" s="71">
        <v>0</v>
      </c>
    </row>
    <row r="105" spans="1:22" x14ac:dyDescent="0.25">
      <c r="A105" s="34">
        <f t="shared" si="10"/>
        <v>9</v>
      </c>
      <c r="B105" s="53">
        <v>1547</v>
      </c>
      <c r="C105" s="129" t="str">
        <f>_xlfn.XLOOKUP(__xlnm._FilterDatabase_1514[[#This Row],[SAPSA Number]],'DS Point summary'!A:A,'DS Point summary'!B:B)</f>
        <v>Marius Frans</v>
      </c>
      <c r="D105" s="129" t="str">
        <f>_xlfn.XLOOKUP(__xlnm._FilterDatabase_1514[[#This Row],[SAPSA Number]],'DS Point summary'!A:A,'DS Point summary'!C:C)</f>
        <v>van Biljon</v>
      </c>
      <c r="E105" s="130" t="str">
        <f>_xlfn.XLOOKUP(__xlnm._FilterDatabase_1514[[#This Row],[SAPSA Number]],'DS Point summary'!A:A,'DS Point summary'!D:D)</f>
        <v>MF</v>
      </c>
      <c r="F105" s="19" t="str">
        <f>_xlfn.XLOOKUP(__xlnm._FilterDatabase_1514[[#This Row],[SAPSA Number]],'DS Point summary'!A:A,'DS Point summary'!E:E)</f>
        <v>S</v>
      </c>
      <c r="G105" s="21">
        <f ca="1">_xlfn.XLOOKUP(__xlnm._FilterDatabase_1514[[#This Row],[SAPSA Number]],'DS Point summary'!A:A,'DS Point summary'!F:F)</f>
        <v>50</v>
      </c>
      <c r="H105" s="36" t="s">
        <v>655</v>
      </c>
      <c r="I105" s="37">
        <f t="shared" si="11"/>
        <v>0</v>
      </c>
      <c r="J105" s="24">
        <f t="shared" si="12"/>
        <v>0</v>
      </c>
      <c r="K105" s="70">
        <v>0</v>
      </c>
      <c r="L105" s="71">
        <v>0</v>
      </c>
      <c r="M105" s="70">
        <v>0</v>
      </c>
      <c r="N105" s="71">
        <v>0</v>
      </c>
      <c r="O105" s="70">
        <v>0</v>
      </c>
      <c r="P105" s="71">
        <v>0</v>
      </c>
      <c r="Q105" s="70">
        <v>0</v>
      </c>
      <c r="R105" s="71">
        <v>0</v>
      </c>
      <c r="S105" s="70">
        <v>0</v>
      </c>
      <c r="T105" s="71">
        <v>0</v>
      </c>
      <c r="U105" s="70">
        <v>0</v>
      </c>
      <c r="V105" s="71">
        <v>0</v>
      </c>
    </row>
    <row r="106" spans="1:22" x14ac:dyDescent="0.25">
      <c r="A106" s="34">
        <f t="shared" si="10"/>
        <v>9</v>
      </c>
      <c r="B106" s="35">
        <v>1931</v>
      </c>
      <c r="C106" s="129" t="str">
        <f>_xlfn.XLOOKUP(__xlnm._FilterDatabase_1514[[#This Row],[SAPSA Number]],'DS Point summary'!A:A,'DS Point summary'!B:B)</f>
        <v>Sylvia</v>
      </c>
      <c r="D106" s="129" t="str">
        <f>_xlfn.XLOOKUP(__xlnm._FilterDatabase_1514[[#This Row],[SAPSA Number]],'DS Point summary'!A:A,'DS Point summary'!C:C)</f>
        <v>Van der Neut</v>
      </c>
      <c r="E106" s="130" t="str">
        <f>_xlfn.XLOOKUP(__xlnm._FilterDatabase_1514[[#This Row],[SAPSA Number]],'DS Point summary'!A:A,'DS Point summary'!D:D)</f>
        <v>S</v>
      </c>
      <c r="F106" s="19" t="str">
        <f>_xlfn.XLOOKUP(__xlnm._FilterDatabase_1514[[#This Row],[SAPSA Number]],'DS Point summary'!A:A,'DS Point summary'!E:E)</f>
        <v>Lady</v>
      </c>
      <c r="G106" s="21">
        <f ca="1">_xlfn.XLOOKUP(__xlnm._FilterDatabase_1514[[#This Row],[SAPSA Number]],'DS Point summary'!A:A,'DS Point summary'!F:F)</f>
        <v>53</v>
      </c>
      <c r="H106" s="36" t="s">
        <v>655</v>
      </c>
      <c r="I106" s="37">
        <f t="shared" si="11"/>
        <v>0</v>
      </c>
      <c r="J106" s="24">
        <f t="shared" si="12"/>
        <v>0</v>
      </c>
      <c r="K106" s="70">
        <v>0</v>
      </c>
      <c r="L106" s="71">
        <v>0</v>
      </c>
      <c r="M106" s="70">
        <v>0</v>
      </c>
      <c r="N106" s="71">
        <v>0</v>
      </c>
      <c r="O106" s="70">
        <v>0</v>
      </c>
      <c r="P106" s="71">
        <v>0</v>
      </c>
      <c r="Q106" s="70">
        <v>0</v>
      </c>
      <c r="R106" s="71">
        <v>0</v>
      </c>
      <c r="S106" s="70">
        <v>0</v>
      </c>
      <c r="T106" s="71">
        <v>0</v>
      </c>
      <c r="U106" s="70">
        <v>0</v>
      </c>
      <c r="V106" s="71">
        <v>0</v>
      </c>
    </row>
    <row r="107" spans="1:22" x14ac:dyDescent="0.25">
      <c r="A107" s="34">
        <f t="shared" si="10"/>
        <v>9</v>
      </c>
      <c r="B107" s="35">
        <v>5616</v>
      </c>
      <c r="C107" s="129" t="str">
        <f>_xlfn.XLOOKUP(__xlnm._FilterDatabase_1514[[#This Row],[SAPSA Number]],'DS Point summary'!A:A,'DS Point summary'!B:B)</f>
        <v>Cornelis Herman</v>
      </c>
      <c r="D107" s="129" t="str">
        <f>_xlfn.XLOOKUP(__xlnm._FilterDatabase_1514[[#This Row],[SAPSA Number]],'DS Point summary'!A:A,'DS Point summary'!C:C)</f>
        <v>van Driel</v>
      </c>
      <c r="E107" s="130" t="str">
        <f>_xlfn.XLOOKUP(__xlnm._FilterDatabase_1514[[#This Row],[SAPSA Number]],'DS Point summary'!A:A,'DS Point summary'!D:D)</f>
        <v>CH</v>
      </c>
      <c r="F107" s="19" t="str">
        <f ca="1">_xlfn.XLOOKUP(__xlnm._FilterDatabase_1514[[#This Row],[SAPSA Number]],'DS Point summary'!A:A,'DS Point summary'!E:E)</f>
        <v xml:space="preserve"> </v>
      </c>
      <c r="G107" s="21">
        <f ca="1">_xlfn.XLOOKUP(__xlnm._FilterDatabase_1514[[#This Row],[SAPSA Number]],'DS Point summary'!A:A,'DS Point summary'!F:F)</f>
        <v>35</v>
      </c>
      <c r="H107" s="36" t="s">
        <v>655</v>
      </c>
      <c r="I107" s="37">
        <f t="shared" si="11"/>
        <v>0</v>
      </c>
      <c r="J107" s="24">
        <f t="shared" si="12"/>
        <v>0</v>
      </c>
      <c r="K107" s="70">
        <v>0</v>
      </c>
      <c r="L107" s="71">
        <v>0</v>
      </c>
      <c r="M107" s="70">
        <v>0</v>
      </c>
      <c r="N107" s="71">
        <v>0</v>
      </c>
      <c r="O107" s="70">
        <v>0</v>
      </c>
      <c r="P107" s="71">
        <v>0</v>
      </c>
      <c r="Q107" s="70">
        <v>0</v>
      </c>
      <c r="R107" s="71">
        <v>0</v>
      </c>
      <c r="S107" s="70">
        <v>0</v>
      </c>
      <c r="T107" s="71">
        <v>0</v>
      </c>
      <c r="U107" s="70">
        <v>0</v>
      </c>
      <c r="V107" s="71">
        <v>0</v>
      </c>
    </row>
    <row r="108" spans="1:22" x14ac:dyDescent="0.25">
      <c r="A108" s="34">
        <f t="shared" si="10"/>
        <v>9</v>
      </c>
      <c r="B108" s="53">
        <v>3837</v>
      </c>
      <c r="C108" s="129" t="str">
        <f>_xlfn.XLOOKUP(__xlnm._FilterDatabase_1514[[#This Row],[SAPSA Number]],'DS Point summary'!A:A,'DS Point summary'!B:B)</f>
        <v>Danéel Jonne</v>
      </c>
      <c r="D108" s="129" t="str">
        <f>_xlfn.XLOOKUP(__xlnm._FilterDatabase_1514[[#This Row],[SAPSA Number]],'DS Point summary'!A:A,'DS Point summary'!C:C)</f>
        <v>Van Eck</v>
      </c>
      <c r="E108" s="130" t="str">
        <f>_xlfn.XLOOKUP(__xlnm._FilterDatabase_1514[[#This Row],[SAPSA Number]],'DS Point summary'!A:A,'DS Point summary'!D:D)</f>
        <v>DJ</v>
      </c>
      <c r="F108" s="19" t="str">
        <f ca="1">_xlfn.XLOOKUP(__xlnm._FilterDatabase_1514[[#This Row],[SAPSA Number]],'DS Point summary'!A:A,'DS Point summary'!E:E)</f>
        <v xml:space="preserve"> </v>
      </c>
      <c r="G108" s="21">
        <f ca="1">_xlfn.XLOOKUP(__xlnm._FilterDatabase_1514[[#This Row],[SAPSA Number]],'DS Point summary'!A:A,'DS Point summary'!F:F)</f>
        <v>46</v>
      </c>
      <c r="H108" s="36" t="s">
        <v>655</v>
      </c>
      <c r="I108" s="37">
        <f t="shared" si="11"/>
        <v>0</v>
      </c>
      <c r="J108" s="24">
        <f t="shared" si="12"/>
        <v>0</v>
      </c>
      <c r="K108" s="70">
        <v>0</v>
      </c>
      <c r="L108" s="71">
        <v>0</v>
      </c>
      <c r="M108" s="70">
        <v>0</v>
      </c>
      <c r="N108" s="71">
        <v>0</v>
      </c>
      <c r="O108" s="70">
        <v>0</v>
      </c>
      <c r="P108" s="71">
        <v>0</v>
      </c>
      <c r="Q108" s="70">
        <v>0</v>
      </c>
      <c r="R108" s="71">
        <v>0</v>
      </c>
      <c r="S108" s="70">
        <v>0</v>
      </c>
      <c r="T108" s="71">
        <v>0</v>
      </c>
      <c r="U108" s="70">
        <v>0</v>
      </c>
      <c r="V108" s="71">
        <v>0</v>
      </c>
    </row>
    <row r="109" spans="1:22" x14ac:dyDescent="0.25">
      <c r="A109" s="34">
        <f t="shared" si="10"/>
        <v>9</v>
      </c>
      <c r="B109" s="47">
        <v>6436</v>
      </c>
      <c r="C109" s="129" t="str">
        <f>_xlfn.XLOOKUP(__xlnm._FilterDatabase_1514[[#This Row],[SAPSA Number]],'DS Point summary'!A:A,'DS Point summary'!B:B)</f>
        <v>Johan</v>
      </c>
      <c r="D109" s="129" t="str">
        <f>_xlfn.XLOOKUP(__xlnm._FilterDatabase_1514[[#This Row],[SAPSA Number]],'DS Point summary'!A:A,'DS Point summary'!C:C)</f>
        <v>van Greunen</v>
      </c>
      <c r="E109" s="130" t="str">
        <f>_xlfn.XLOOKUP(__xlnm._FilterDatabase_1514[[#This Row],[SAPSA Number]],'DS Point summary'!A:A,'DS Point summary'!D:D)</f>
        <v>J</v>
      </c>
      <c r="F109" s="19" t="str">
        <f ca="1">_xlfn.XLOOKUP(__xlnm._FilterDatabase_1514[[#This Row],[SAPSA Number]],'DS Point summary'!A:A,'DS Point summary'!E:E)</f>
        <v xml:space="preserve"> </v>
      </c>
      <c r="G109" s="21">
        <f ca="1">_xlfn.XLOOKUP(__xlnm._FilterDatabase_1514[[#This Row],[SAPSA Number]],'DS Point summary'!A:A,'DS Point summary'!F:F)</f>
        <v>43</v>
      </c>
      <c r="H109" s="36" t="s">
        <v>655</v>
      </c>
      <c r="I109" s="37">
        <f t="shared" si="11"/>
        <v>0</v>
      </c>
      <c r="J109" s="24">
        <f t="shared" si="12"/>
        <v>0</v>
      </c>
      <c r="K109" s="70">
        <v>0</v>
      </c>
      <c r="L109" s="71">
        <v>0</v>
      </c>
      <c r="M109" s="70">
        <v>0</v>
      </c>
      <c r="N109" s="71">
        <v>0</v>
      </c>
      <c r="O109" s="70">
        <v>0</v>
      </c>
      <c r="P109" s="71">
        <v>0</v>
      </c>
      <c r="Q109" s="70">
        <v>0</v>
      </c>
      <c r="R109" s="71">
        <v>0</v>
      </c>
      <c r="S109" s="70">
        <v>0</v>
      </c>
      <c r="T109" s="71">
        <v>0</v>
      </c>
      <c r="U109" s="70">
        <v>0</v>
      </c>
      <c r="V109" s="71">
        <v>0</v>
      </c>
    </row>
    <row r="110" spans="1:22" x14ac:dyDescent="0.25">
      <c r="A110" s="34">
        <f t="shared" si="10"/>
        <v>9</v>
      </c>
      <c r="B110" s="35">
        <v>4441</v>
      </c>
      <c r="C110" s="129" t="str">
        <f>_xlfn.XLOOKUP(__xlnm._FilterDatabase_1514[[#This Row],[SAPSA Number]],'DS Point summary'!A:A,'DS Point summary'!B:B)</f>
        <v>Byron</v>
      </c>
      <c r="D110" s="129" t="str">
        <f>_xlfn.XLOOKUP(__xlnm._FilterDatabase_1514[[#This Row],[SAPSA Number]],'DS Point summary'!A:A,'DS Point summary'!C:C)</f>
        <v>van Heerden</v>
      </c>
      <c r="E110" s="130" t="str">
        <f>_xlfn.XLOOKUP(__xlnm._FilterDatabase_1514[[#This Row],[SAPSA Number]],'DS Point summary'!A:A,'DS Point summary'!D:D)</f>
        <v>B</v>
      </c>
      <c r="F110" s="19" t="str">
        <f ca="1">_xlfn.XLOOKUP(__xlnm._FilterDatabase_1514[[#This Row],[SAPSA Number]],'DS Point summary'!A:A,'DS Point summary'!E:E)</f>
        <v xml:space="preserve"> </v>
      </c>
      <c r="G110" s="21">
        <f ca="1">_xlfn.XLOOKUP(__xlnm._FilterDatabase_1514[[#This Row],[SAPSA Number]],'DS Point summary'!A:A,'DS Point summary'!F:F)</f>
        <v>31</v>
      </c>
      <c r="H110" s="36" t="s">
        <v>655</v>
      </c>
      <c r="I110" s="37">
        <f t="shared" si="11"/>
        <v>0</v>
      </c>
      <c r="J110" s="24">
        <f t="shared" si="12"/>
        <v>0</v>
      </c>
      <c r="K110" s="70">
        <v>0</v>
      </c>
      <c r="L110" s="71">
        <v>0</v>
      </c>
      <c r="M110" s="70">
        <v>0</v>
      </c>
      <c r="N110" s="71">
        <v>0</v>
      </c>
      <c r="O110" s="70">
        <v>0</v>
      </c>
      <c r="P110" s="71">
        <v>0</v>
      </c>
      <c r="Q110" s="70">
        <v>0</v>
      </c>
      <c r="R110" s="71">
        <v>0</v>
      </c>
      <c r="S110" s="70">
        <v>0</v>
      </c>
      <c r="T110" s="71">
        <v>0</v>
      </c>
      <c r="U110" s="70">
        <v>0</v>
      </c>
      <c r="V110" s="71">
        <v>0</v>
      </c>
    </row>
    <row r="111" spans="1:22" x14ac:dyDescent="0.25">
      <c r="A111" s="34">
        <f t="shared" si="10"/>
        <v>9</v>
      </c>
      <c r="B111" s="35">
        <v>5262</v>
      </c>
      <c r="C111" s="129" t="str">
        <f>_xlfn.XLOOKUP(__xlnm._FilterDatabase_1514[[#This Row],[SAPSA Number]],'DS Point summary'!A:A,'DS Point summary'!B:B)</f>
        <v>Andre</v>
      </c>
      <c r="D111" s="129" t="str">
        <f>_xlfn.XLOOKUP(__xlnm._FilterDatabase_1514[[#This Row],[SAPSA Number]],'DS Point summary'!A:A,'DS Point summary'!C:C)</f>
        <v>van Rooyen</v>
      </c>
      <c r="E111" s="130" t="str">
        <f>_xlfn.XLOOKUP(__xlnm._FilterDatabase_1514[[#This Row],[SAPSA Number]],'DS Point summary'!A:A,'DS Point summary'!D:D)</f>
        <v>A</v>
      </c>
      <c r="F111" s="19" t="str">
        <f ca="1">_xlfn.XLOOKUP(__xlnm._FilterDatabase_1514[[#This Row],[SAPSA Number]],'DS Point summary'!A:A,'DS Point summary'!E:E)</f>
        <v xml:space="preserve"> </v>
      </c>
      <c r="G111" s="21">
        <f ca="1">_xlfn.XLOOKUP(__xlnm._FilterDatabase_1514[[#This Row],[SAPSA Number]],'DS Point summary'!A:A,'DS Point summary'!F:F)</f>
        <v>45</v>
      </c>
      <c r="H111" s="36" t="s">
        <v>655</v>
      </c>
      <c r="I111" s="37">
        <f t="shared" si="11"/>
        <v>0</v>
      </c>
      <c r="J111" s="24">
        <f t="shared" si="12"/>
        <v>0</v>
      </c>
      <c r="K111" s="70">
        <v>0</v>
      </c>
      <c r="L111" s="71">
        <v>0</v>
      </c>
      <c r="M111" s="70">
        <v>0</v>
      </c>
      <c r="N111" s="71">
        <v>0</v>
      </c>
      <c r="O111" s="70">
        <v>0</v>
      </c>
      <c r="P111" s="71">
        <v>0</v>
      </c>
      <c r="Q111" s="70">
        <v>0</v>
      </c>
      <c r="R111" s="71">
        <v>0</v>
      </c>
      <c r="S111" s="70">
        <v>0</v>
      </c>
      <c r="T111" s="71">
        <v>0</v>
      </c>
      <c r="U111" s="70">
        <v>0</v>
      </c>
      <c r="V111" s="71">
        <v>0</v>
      </c>
    </row>
    <row r="112" spans="1:22" x14ac:dyDescent="0.25">
      <c r="A112" s="34">
        <f t="shared" si="10"/>
        <v>9</v>
      </c>
      <c r="B112" s="35">
        <v>5760</v>
      </c>
      <c r="C112" s="129" t="str">
        <f>_xlfn.XLOOKUP(__xlnm._FilterDatabase_1514[[#This Row],[SAPSA Number]],'DS Point summary'!A:A,'DS Point summary'!B:B)</f>
        <v>Jeann</v>
      </c>
      <c r="D112" s="129" t="str">
        <f>_xlfn.XLOOKUP(__xlnm._FilterDatabase_1514[[#This Row],[SAPSA Number]],'DS Point summary'!A:A,'DS Point summary'!C:C)</f>
        <v>van Rooyen</v>
      </c>
      <c r="E112" s="130" t="str">
        <f>_xlfn.XLOOKUP(__xlnm._FilterDatabase_1514[[#This Row],[SAPSA Number]],'DS Point summary'!A:A,'DS Point summary'!D:D)</f>
        <v>J</v>
      </c>
      <c r="F112" s="19" t="str">
        <f ca="1">_xlfn.XLOOKUP(__xlnm._FilterDatabase_1514[[#This Row],[SAPSA Number]],'DS Point summary'!A:A,'DS Point summary'!E:E)</f>
        <v xml:space="preserve"> </v>
      </c>
      <c r="G112" s="21">
        <f ca="1">_xlfn.XLOOKUP(__xlnm._FilterDatabase_1514[[#This Row],[SAPSA Number]],'DS Point summary'!A:A,'DS Point summary'!F:F)</f>
        <v>38</v>
      </c>
      <c r="H112" s="36" t="s">
        <v>655</v>
      </c>
      <c r="I112" s="37">
        <f t="shared" si="11"/>
        <v>0</v>
      </c>
      <c r="J112" s="24">
        <f t="shared" si="12"/>
        <v>0</v>
      </c>
      <c r="K112" s="70">
        <v>0</v>
      </c>
      <c r="L112" s="71">
        <v>0</v>
      </c>
      <c r="M112" s="70">
        <v>0</v>
      </c>
      <c r="N112" s="71">
        <v>0</v>
      </c>
      <c r="O112" s="70">
        <v>0</v>
      </c>
      <c r="P112" s="71">
        <v>0</v>
      </c>
      <c r="Q112" s="70">
        <v>0</v>
      </c>
      <c r="R112" s="71">
        <v>0</v>
      </c>
      <c r="S112" s="70">
        <v>0</v>
      </c>
      <c r="T112" s="71">
        <v>0</v>
      </c>
      <c r="U112" s="70">
        <v>0</v>
      </c>
      <c r="V112" s="71">
        <v>0</v>
      </c>
    </row>
    <row r="113" spans="1:22" x14ac:dyDescent="0.25">
      <c r="A113" s="34">
        <f t="shared" si="10"/>
        <v>9</v>
      </c>
      <c r="B113" s="35">
        <v>1250</v>
      </c>
      <c r="C113" s="129" t="str">
        <f>_xlfn.XLOOKUP(__xlnm._FilterDatabase_1514[[#This Row],[SAPSA Number]],'DS Point summary'!A:A,'DS Point summary'!B:B)</f>
        <v>Carel Riaan</v>
      </c>
      <c r="D113" s="129" t="str">
        <f>_xlfn.XLOOKUP(__xlnm._FilterDatabase_1514[[#This Row],[SAPSA Number]],'DS Point summary'!A:A,'DS Point summary'!C:C)</f>
        <v>Venter</v>
      </c>
      <c r="E113" s="130" t="str">
        <f>_xlfn.XLOOKUP(__xlnm._FilterDatabase_1514[[#This Row],[SAPSA Number]],'DS Point summary'!A:A,'DS Point summary'!D:D)</f>
        <v>CR</v>
      </c>
      <c r="F113" s="19" t="str">
        <f ca="1">_xlfn.XLOOKUP(__xlnm._FilterDatabase_1514[[#This Row],[SAPSA Number]],'DS Point summary'!A:A,'DS Point summary'!E:E)</f>
        <v>S</v>
      </c>
      <c r="G113" s="21">
        <f ca="1">_xlfn.XLOOKUP(__xlnm._FilterDatabase_1514[[#This Row],[SAPSA Number]],'DS Point summary'!A:A,'DS Point summary'!F:F)</f>
        <v>52</v>
      </c>
      <c r="H113" s="36" t="s">
        <v>655</v>
      </c>
      <c r="I113" s="37">
        <f t="shared" si="11"/>
        <v>0</v>
      </c>
      <c r="J113" s="24">
        <f t="shared" si="12"/>
        <v>0</v>
      </c>
      <c r="K113" s="70">
        <v>0</v>
      </c>
      <c r="L113" s="71">
        <v>0</v>
      </c>
      <c r="M113" s="70">
        <v>0</v>
      </c>
      <c r="N113" s="71">
        <v>0</v>
      </c>
      <c r="O113" s="70">
        <v>0</v>
      </c>
      <c r="P113" s="71">
        <v>0</v>
      </c>
      <c r="Q113" s="70">
        <v>0</v>
      </c>
      <c r="R113" s="71">
        <v>0</v>
      </c>
      <c r="S113" s="70">
        <v>0</v>
      </c>
      <c r="T113" s="71">
        <v>0</v>
      </c>
      <c r="U113" s="70">
        <v>0</v>
      </c>
      <c r="V113" s="71">
        <v>0</v>
      </c>
    </row>
    <row r="114" spans="1:22" x14ac:dyDescent="0.25">
      <c r="A114" s="34">
        <f t="shared" si="10"/>
        <v>9</v>
      </c>
      <c r="B114" s="35">
        <v>2051</v>
      </c>
      <c r="C114" s="129" t="str">
        <f>_xlfn.XLOOKUP(__xlnm._FilterDatabase_1514[[#This Row],[SAPSA Number]],'DS Point summary'!A:A,'DS Point summary'!B:B)</f>
        <v>Simon Adriaan</v>
      </c>
      <c r="D114" s="129" t="str">
        <f>_xlfn.XLOOKUP(__xlnm._FilterDatabase_1514[[#This Row],[SAPSA Number]],'DS Point summary'!A:A,'DS Point summary'!C:C)</f>
        <v>Vermooten</v>
      </c>
      <c r="E114" s="130" t="str">
        <f>_xlfn.XLOOKUP(__xlnm._FilterDatabase_1514[[#This Row],[SAPSA Number]],'DS Point summary'!A:A,'DS Point summary'!D:D)</f>
        <v>SA</v>
      </c>
      <c r="F114" s="19" t="str">
        <f ca="1">_xlfn.XLOOKUP(__xlnm._FilterDatabase_1514[[#This Row],[SAPSA Number]],'DS Point summary'!A:A,'DS Point summary'!E:E)</f>
        <v>SS</v>
      </c>
      <c r="G114" s="21">
        <f ca="1">_xlfn.XLOOKUP(__xlnm._FilterDatabase_1514[[#This Row],[SAPSA Number]],'DS Point summary'!A:A,'DS Point summary'!F:F)</f>
        <v>70</v>
      </c>
      <c r="H114" s="36" t="s">
        <v>655</v>
      </c>
      <c r="I114" s="37">
        <f t="shared" si="11"/>
        <v>0</v>
      </c>
      <c r="J114" s="24">
        <f t="shared" si="12"/>
        <v>0</v>
      </c>
      <c r="K114" s="70">
        <v>0</v>
      </c>
      <c r="L114" s="71">
        <v>0</v>
      </c>
      <c r="M114" s="70">
        <v>0</v>
      </c>
      <c r="N114" s="71">
        <v>0</v>
      </c>
      <c r="O114" s="70">
        <v>0</v>
      </c>
      <c r="P114" s="71">
        <v>0</v>
      </c>
      <c r="Q114" s="70">
        <v>0</v>
      </c>
      <c r="R114" s="71">
        <v>0</v>
      </c>
      <c r="S114" s="70">
        <v>0</v>
      </c>
      <c r="T114" s="71">
        <v>0</v>
      </c>
      <c r="U114" s="70">
        <v>0</v>
      </c>
      <c r="V114" s="71">
        <v>0</v>
      </c>
    </row>
    <row r="115" spans="1:22" x14ac:dyDescent="0.25">
      <c r="A115" s="34">
        <f t="shared" si="10"/>
        <v>9</v>
      </c>
      <c r="B115" s="35">
        <v>2089</v>
      </c>
      <c r="C115" s="129" t="str">
        <f>_xlfn.XLOOKUP(__xlnm._FilterDatabase_1514[[#This Row],[SAPSA Number]],'DS Point summary'!A:A,'DS Point summary'!B:B)</f>
        <v>Doané</v>
      </c>
      <c r="D115" s="129" t="str">
        <f>_xlfn.XLOOKUP(__xlnm._FilterDatabase_1514[[#This Row],[SAPSA Number]],'DS Point summary'!A:A,'DS Point summary'!C:C)</f>
        <v>Vermooten</v>
      </c>
      <c r="E115" s="130" t="str">
        <f>_xlfn.XLOOKUP(__xlnm._FilterDatabase_1514[[#This Row],[SAPSA Number]],'DS Point summary'!A:A,'DS Point summary'!D:D)</f>
        <v>D</v>
      </c>
      <c r="F115" s="19" t="str">
        <f ca="1">_xlfn.XLOOKUP(__xlnm._FilterDatabase_1514[[#This Row],[SAPSA Number]],'DS Point summary'!A:A,'DS Point summary'!E:E)</f>
        <v xml:space="preserve"> </v>
      </c>
      <c r="G115" s="21">
        <f ca="1">_xlfn.XLOOKUP(__xlnm._FilterDatabase_1514[[#This Row],[SAPSA Number]],'DS Point summary'!A:A,'DS Point summary'!F:F)</f>
        <v>39</v>
      </c>
      <c r="H115" s="36" t="s">
        <v>655</v>
      </c>
      <c r="I115" s="37">
        <f t="shared" si="11"/>
        <v>0</v>
      </c>
      <c r="J115" s="24">
        <f t="shared" si="12"/>
        <v>0</v>
      </c>
      <c r="K115" s="70">
        <v>0</v>
      </c>
      <c r="L115" s="71">
        <v>0</v>
      </c>
      <c r="M115" s="70">
        <v>0</v>
      </c>
      <c r="N115" s="71">
        <v>0</v>
      </c>
      <c r="O115" s="70">
        <v>0</v>
      </c>
      <c r="P115" s="71">
        <v>0</v>
      </c>
      <c r="Q115" s="70">
        <v>0</v>
      </c>
      <c r="R115" s="71">
        <v>0</v>
      </c>
      <c r="S115" s="70">
        <v>0</v>
      </c>
      <c r="T115" s="71">
        <v>0</v>
      </c>
      <c r="U115" s="70">
        <v>0</v>
      </c>
      <c r="V115" s="71">
        <v>0</v>
      </c>
    </row>
    <row r="116" spans="1:22" x14ac:dyDescent="0.25">
      <c r="A116" s="34">
        <f t="shared" ref="A116:A123" si="13">RANK(J116,J$2:J$136,0)</f>
        <v>9</v>
      </c>
      <c r="B116" s="35">
        <v>896</v>
      </c>
      <c r="C116" s="129" t="str">
        <f>_xlfn.XLOOKUP(__xlnm._FilterDatabase_1514[[#This Row],[SAPSA Number]],'DS Point summary'!A:A,'DS Point summary'!B:B)</f>
        <v>Johannes Francois</v>
      </c>
      <c r="D116" s="129" t="str">
        <f>_xlfn.XLOOKUP(__xlnm._FilterDatabase_1514[[#This Row],[SAPSA Number]],'DS Point summary'!A:A,'DS Point summary'!C:C)</f>
        <v>Wheeler</v>
      </c>
      <c r="E116" s="130" t="str">
        <f>_xlfn.XLOOKUP(__xlnm._FilterDatabase_1514[[#This Row],[SAPSA Number]],'DS Point summary'!A:A,'DS Point summary'!D:D)</f>
        <v>JF</v>
      </c>
      <c r="F116" s="19" t="str">
        <f ca="1">_xlfn.XLOOKUP(__xlnm._FilterDatabase_1514[[#This Row],[SAPSA Number]],'DS Point summary'!A:A,'DS Point summary'!E:E)</f>
        <v xml:space="preserve"> </v>
      </c>
      <c r="G116" s="21">
        <f ca="1">_xlfn.XLOOKUP(__xlnm._FilterDatabase_1514[[#This Row],[SAPSA Number]],'DS Point summary'!A:A,'DS Point summary'!F:F)</f>
        <v>43</v>
      </c>
      <c r="H116" s="36" t="s">
        <v>655</v>
      </c>
      <c r="I116" s="37">
        <f t="shared" si="11"/>
        <v>0</v>
      </c>
      <c r="J116" s="24">
        <f t="shared" si="12"/>
        <v>0</v>
      </c>
      <c r="K116" s="70">
        <v>0</v>
      </c>
      <c r="L116" s="71">
        <v>0</v>
      </c>
      <c r="M116" s="70">
        <v>0</v>
      </c>
      <c r="N116" s="71">
        <v>0</v>
      </c>
      <c r="O116" s="70">
        <v>0</v>
      </c>
      <c r="P116" s="71">
        <v>0</v>
      </c>
      <c r="Q116" s="70">
        <v>0</v>
      </c>
      <c r="R116" s="71">
        <v>0</v>
      </c>
      <c r="S116" s="70">
        <v>0</v>
      </c>
      <c r="T116" s="71">
        <v>0</v>
      </c>
      <c r="U116" s="70">
        <v>0</v>
      </c>
      <c r="V116" s="71">
        <v>0</v>
      </c>
    </row>
    <row r="117" spans="1:22" x14ac:dyDescent="0.25">
      <c r="A117" s="34">
        <f t="shared" si="13"/>
        <v>9</v>
      </c>
      <c r="B117" s="47"/>
      <c r="C117" s="129">
        <f>_xlfn.XLOOKUP(__xlnm._FilterDatabase_1514[[#This Row],[SAPSA Number]],'DS Point summary'!A:A,'DS Point summary'!B:B)</f>
        <v>0</v>
      </c>
      <c r="D117" s="129">
        <f>_xlfn.XLOOKUP(__xlnm._FilterDatabase_1514[[#This Row],[SAPSA Number]],'DS Point summary'!A:A,'DS Point summary'!C:C)</f>
        <v>0</v>
      </c>
      <c r="E117" s="130">
        <f>_xlfn.XLOOKUP(__xlnm._FilterDatabase_1514[[#This Row],[SAPSA Number]],'DS Point summary'!A:A,'DS Point summary'!D:D)</f>
        <v>0</v>
      </c>
      <c r="F117" s="19" t="e">
        <f>_xlfn.XLOOKUP(__xlnm._FilterDatabase_1514[[#This Row],[SAPSA Number]],'DS Point summary'!A:A,'DS Point summary'!E:E)</f>
        <v>#N/A</v>
      </c>
      <c r="G117" s="21">
        <f>_xlfn.XLOOKUP(__xlnm._FilterDatabase_1514[[#This Row],[SAPSA Number]],'DS Point summary'!A:A,'DS Point summary'!F:F)</f>
        <v>0</v>
      </c>
      <c r="H117" s="36" t="s">
        <v>655</v>
      </c>
      <c r="I117" s="37">
        <f t="shared" si="11"/>
        <v>0</v>
      </c>
      <c r="J117" s="24">
        <f t="shared" si="12"/>
        <v>0</v>
      </c>
      <c r="K117" s="70">
        <v>0</v>
      </c>
      <c r="L117" s="71">
        <v>0</v>
      </c>
      <c r="M117" s="70">
        <v>0</v>
      </c>
      <c r="N117" s="71">
        <v>0</v>
      </c>
      <c r="O117" s="70">
        <v>0</v>
      </c>
      <c r="P117" s="71">
        <v>0</v>
      </c>
      <c r="Q117" s="70">
        <v>0</v>
      </c>
      <c r="R117" s="71">
        <v>0</v>
      </c>
      <c r="S117" s="70">
        <v>0</v>
      </c>
      <c r="T117" s="71">
        <v>0</v>
      </c>
      <c r="U117" s="70">
        <v>0</v>
      </c>
      <c r="V117" s="71">
        <v>0</v>
      </c>
    </row>
    <row r="118" spans="1:22" x14ac:dyDescent="0.25">
      <c r="A118" s="34">
        <f t="shared" si="13"/>
        <v>9</v>
      </c>
      <c r="B118" s="35">
        <v>1716</v>
      </c>
      <c r="C118" s="129" t="str">
        <f>_xlfn.XLOOKUP(__xlnm._FilterDatabase_1514[[#This Row],[SAPSA Number]],'DS Point summary'!A:A,'DS Point summary'!B:B)</f>
        <v>Albert</v>
      </c>
      <c r="D118" s="129" t="str">
        <f>_xlfn.XLOOKUP(__xlnm._FilterDatabase_1514[[#This Row],[SAPSA Number]],'DS Point summary'!A:A,'DS Point summary'!C:C)</f>
        <v>Wöcke</v>
      </c>
      <c r="E118" s="130" t="str">
        <f>_xlfn.XLOOKUP(__xlnm._FilterDatabase_1514[[#This Row],[SAPSA Number]],'DS Point summary'!A:A,'DS Point summary'!D:D)</f>
        <v>A</v>
      </c>
      <c r="F118" s="19" t="str">
        <f ca="1">_xlfn.XLOOKUP(__xlnm._FilterDatabase_1514[[#This Row],[SAPSA Number]],'DS Point summary'!A:A,'DS Point summary'!E:E)</f>
        <v>S</v>
      </c>
      <c r="G118" s="21">
        <f ca="1">_xlfn.XLOOKUP(__xlnm._FilterDatabase_1514[[#This Row],[SAPSA Number]],'DS Point summary'!A:A,'DS Point summary'!F:F)</f>
        <v>55</v>
      </c>
      <c r="H118" s="36" t="s">
        <v>655</v>
      </c>
      <c r="I118" s="37">
        <f t="shared" si="11"/>
        <v>0</v>
      </c>
      <c r="J118" s="24">
        <f t="shared" si="12"/>
        <v>0</v>
      </c>
      <c r="K118" s="70">
        <v>0</v>
      </c>
      <c r="L118" s="71">
        <v>0</v>
      </c>
      <c r="M118" s="70">
        <v>0</v>
      </c>
      <c r="N118" s="71">
        <v>0</v>
      </c>
      <c r="O118" s="70">
        <v>0</v>
      </c>
      <c r="P118" s="71">
        <v>0</v>
      </c>
      <c r="Q118" s="70">
        <v>0</v>
      </c>
      <c r="R118" s="71">
        <v>0</v>
      </c>
      <c r="S118" s="70">
        <v>0</v>
      </c>
      <c r="T118" s="71">
        <v>0</v>
      </c>
      <c r="U118" s="70">
        <v>0</v>
      </c>
      <c r="V118" s="71">
        <v>0</v>
      </c>
    </row>
    <row r="119" spans="1:22" x14ac:dyDescent="0.25">
      <c r="A119" s="34">
        <f t="shared" si="13"/>
        <v>9</v>
      </c>
      <c r="B119" s="35">
        <v>206</v>
      </c>
      <c r="C119" s="129" t="str">
        <f>_xlfn.XLOOKUP(__xlnm._FilterDatabase_1514[[#This Row],[SAPSA Number]],'DS Point summary'!A:A,'DS Point summary'!B:B)</f>
        <v>Pierre Dewald</v>
      </c>
      <c r="D119" s="129" t="str">
        <f>_xlfn.XLOOKUP(__xlnm._FilterDatabase_1514[[#This Row],[SAPSA Number]],'DS Point summary'!A:A,'DS Point summary'!C:C)</f>
        <v>Wrogemann</v>
      </c>
      <c r="E119" s="130" t="str">
        <f>_xlfn.XLOOKUP(__xlnm._FilterDatabase_1514[[#This Row],[SAPSA Number]],'DS Point summary'!A:A,'DS Point summary'!D:D)</f>
        <v>PD</v>
      </c>
      <c r="F119" s="19" t="str">
        <f ca="1">_xlfn.XLOOKUP(__xlnm._FilterDatabase_1514[[#This Row],[SAPSA Number]],'DS Point summary'!A:A,'DS Point summary'!E:E)</f>
        <v>S</v>
      </c>
      <c r="G119" s="21">
        <f ca="1">_xlfn.XLOOKUP(__xlnm._FilterDatabase_1514[[#This Row],[SAPSA Number]],'DS Point summary'!A:A,'DS Point summary'!F:F)</f>
        <v>52</v>
      </c>
      <c r="H119" s="36" t="s">
        <v>655</v>
      </c>
      <c r="I119" s="37">
        <f t="shared" si="11"/>
        <v>0</v>
      </c>
      <c r="J119" s="24">
        <f t="shared" si="12"/>
        <v>0</v>
      </c>
      <c r="K119" s="70">
        <v>0</v>
      </c>
      <c r="L119" s="71">
        <v>0</v>
      </c>
      <c r="M119" s="70">
        <v>0</v>
      </c>
      <c r="N119" s="71">
        <v>0</v>
      </c>
      <c r="O119" s="70">
        <v>0</v>
      </c>
      <c r="P119" s="71">
        <v>0</v>
      </c>
      <c r="Q119" s="70">
        <v>0</v>
      </c>
      <c r="R119" s="71">
        <v>0</v>
      </c>
      <c r="S119" s="70">
        <v>0</v>
      </c>
      <c r="T119" s="71">
        <v>0</v>
      </c>
      <c r="U119" s="70">
        <v>0</v>
      </c>
      <c r="V119" s="71">
        <v>0</v>
      </c>
    </row>
    <row r="120" spans="1:22" x14ac:dyDescent="0.25">
      <c r="A120" s="34">
        <f t="shared" si="13"/>
        <v>9</v>
      </c>
      <c r="B120" s="35">
        <v>6627</v>
      </c>
      <c r="C120" s="129" t="str">
        <f>_xlfn.XLOOKUP(__xlnm._FilterDatabase_1514[[#This Row],[SAPSA Number]],'DS Point summary'!A:A,'DS Point summary'!B:B)</f>
        <v>Lukas Wilhelm</v>
      </c>
      <c r="D120" s="129" t="str">
        <f>_xlfn.XLOOKUP(__xlnm._FilterDatabase_1514[[#This Row],[SAPSA Number]],'DS Point summary'!A:A,'DS Point summary'!C:C)</f>
        <v>Janse van Rensburg</v>
      </c>
      <c r="E120" s="130" t="str">
        <f>_xlfn.XLOOKUP(__xlnm._FilterDatabase_1514[[#This Row],[SAPSA Number]],'DS Point summary'!A:A,'DS Point summary'!D:D)</f>
        <v>LW</v>
      </c>
      <c r="F120" s="19" t="str">
        <f ca="1">_xlfn.XLOOKUP(__xlnm._FilterDatabase_1514[[#This Row],[SAPSA Number]],'DS Point summary'!A:A,'DS Point summary'!E:E)</f>
        <v>SS</v>
      </c>
      <c r="G120" s="21">
        <f ca="1">_xlfn.XLOOKUP(__xlnm._FilterDatabase_1514[[#This Row],[SAPSA Number]],'DS Point summary'!A:A,'DS Point summary'!F:F)</f>
        <v>75</v>
      </c>
      <c r="H120" s="36" t="s">
        <v>655</v>
      </c>
      <c r="I120" s="37">
        <f t="shared" si="11"/>
        <v>0</v>
      </c>
      <c r="J120" s="24">
        <f t="shared" si="12"/>
        <v>0</v>
      </c>
      <c r="K120" s="70">
        <v>0</v>
      </c>
      <c r="L120" s="71">
        <v>0</v>
      </c>
      <c r="M120" s="70">
        <v>0</v>
      </c>
      <c r="N120" s="71">
        <v>0</v>
      </c>
      <c r="O120" s="70">
        <v>0</v>
      </c>
      <c r="P120" s="71">
        <v>0</v>
      </c>
      <c r="Q120" s="70">
        <v>0</v>
      </c>
      <c r="R120" s="71">
        <v>0</v>
      </c>
      <c r="S120" s="70">
        <v>0</v>
      </c>
      <c r="T120" s="71">
        <v>0</v>
      </c>
      <c r="U120" s="70">
        <v>0</v>
      </c>
      <c r="V120" s="71">
        <v>0</v>
      </c>
    </row>
    <row r="121" spans="1:22" x14ac:dyDescent="0.25">
      <c r="A121" s="34">
        <f t="shared" si="13"/>
        <v>9</v>
      </c>
      <c r="B121" s="35">
        <v>5804</v>
      </c>
      <c r="C121" s="129" t="str">
        <f>_xlfn.XLOOKUP(__xlnm._FilterDatabase_1514[[#This Row],[SAPSA Number]],'DS Point summary'!A:A,'DS Point summary'!B:B)</f>
        <v>Louis Johannes</v>
      </c>
      <c r="D121" s="129" t="str">
        <f>_xlfn.XLOOKUP(__xlnm._FilterDatabase_1514[[#This Row],[SAPSA Number]],'DS Point summary'!A:A,'DS Point summary'!C:C)</f>
        <v>Nel</v>
      </c>
      <c r="E121" s="130" t="str">
        <f>_xlfn.XLOOKUP(__xlnm._FilterDatabase_1514[[#This Row],[SAPSA Number]],'DS Point summary'!A:A,'DS Point summary'!D:D)</f>
        <v>LJ</v>
      </c>
      <c r="F121" s="19" t="str">
        <f ca="1">_xlfn.XLOOKUP(__xlnm._FilterDatabase_1514[[#This Row],[SAPSA Number]],'DS Point summary'!A:A,'DS Point summary'!E:E)</f>
        <v xml:space="preserve"> </v>
      </c>
      <c r="G121" s="21">
        <f ca="1">_xlfn.XLOOKUP(__xlnm._FilterDatabase_1514[[#This Row],[SAPSA Number]],'DS Point summary'!A:A,'DS Point summary'!F:F)</f>
        <v>44</v>
      </c>
      <c r="H121" s="36" t="s">
        <v>655</v>
      </c>
      <c r="I121" s="37">
        <f t="shared" si="11"/>
        <v>0</v>
      </c>
      <c r="J121" s="24">
        <f t="shared" si="12"/>
        <v>0</v>
      </c>
      <c r="K121" s="70">
        <v>0</v>
      </c>
      <c r="L121" s="71">
        <v>0</v>
      </c>
      <c r="M121" s="70">
        <v>0</v>
      </c>
      <c r="N121" s="71">
        <v>0</v>
      </c>
      <c r="O121" s="70">
        <v>0</v>
      </c>
      <c r="P121" s="71">
        <v>0</v>
      </c>
      <c r="Q121" s="70">
        <v>0</v>
      </c>
      <c r="R121" s="71">
        <v>0</v>
      </c>
      <c r="S121" s="70">
        <v>0</v>
      </c>
      <c r="T121" s="71">
        <v>0</v>
      </c>
      <c r="U121" s="70">
        <v>0</v>
      </c>
      <c r="V121" s="71">
        <v>0</v>
      </c>
    </row>
    <row r="122" spans="1:22" x14ac:dyDescent="0.25">
      <c r="A122" s="34">
        <f t="shared" si="13"/>
        <v>9</v>
      </c>
      <c r="B122" s="35">
        <v>6633</v>
      </c>
      <c r="C122" s="129" t="str">
        <f>_xlfn.XLOOKUP(__xlnm._FilterDatabase_1514[[#This Row],[SAPSA Number]],'DS Point summary'!A:A,'DS Point summary'!B:B)</f>
        <v>Allessandro Raffaele</v>
      </c>
      <c r="D122" s="129" t="str">
        <f>_xlfn.XLOOKUP(__xlnm._FilterDatabase_1514[[#This Row],[SAPSA Number]],'DS Point summary'!A:A,'DS Point summary'!C:C)</f>
        <v>Paschini</v>
      </c>
      <c r="E122" s="130" t="str">
        <f>_xlfn.XLOOKUP(__xlnm._FilterDatabase_1514[[#This Row],[SAPSA Number]],'DS Point summary'!A:A,'DS Point summary'!D:D)</f>
        <v>AR</v>
      </c>
      <c r="F122" s="19" t="str">
        <f ca="1">_xlfn.XLOOKUP(__xlnm._FilterDatabase_1514[[#This Row],[SAPSA Number]],'DS Point summary'!A:A,'DS Point summary'!E:E)</f>
        <v xml:space="preserve"> </v>
      </c>
      <c r="G122" s="21">
        <f ca="1">_xlfn.XLOOKUP(__xlnm._FilterDatabase_1514[[#This Row],[SAPSA Number]],'DS Point summary'!A:A,'DS Point summary'!F:F)</f>
        <v>22</v>
      </c>
      <c r="H122" s="36" t="s">
        <v>655</v>
      </c>
      <c r="I122" s="37">
        <f t="shared" si="11"/>
        <v>0</v>
      </c>
      <c r="J122" s="24">
        <f t="shared" si="12"/>
        <v>0</v>
      </c>
      <c r="K122" s="70">
        <v>0</v>
      </c>
      <c r="L122" s="71">
        <v>0</v>
      </c>
      <c r="M122" s="70">
        <v>0</v>
      </c>
      <c r="N122" s="71">
        <v>0</v>
      </c>
      <c r="O122" s="70">
        <v>0</v>
      </c>
      <c r="P122" s="71">
        <v>0</v>
      </c>
      <c r="Q122" s="70">
        <v>0</v>
      </c>
      <c r="R122" s="71">
        <v>0</v>
      </c>
      <c r="S122" s="70">
        <v>0</v>
      </c>
      <c r="T122" s="71">
        <v>0</v>
      </c>
      <c r="U122" s="70">
        <v>0</v>
      </c>
      <c r="V122" s="71">
        <v>0</v>
      </c>
    </row>
    <row r="123" spans="1:22" x14ac:dyDescent="0.25">
      <c r="A123" s="34">
        <f t="shared" si="13"/>
        <v>9</v>
      </c>
      <c r="B123" s="99">
        <v>3394</v>
      </c>
      <c r="C123" s="129" t="str">
        <f>_xlfn.XLOOKUP(__xlnm._FilterDatabase_1514[[#This Row],[SAPSA Number]],'DS Point summary'!A:A,'DS Point summary'!B:B)</f>
        <v>Rudolph Teodor</v>
      </c>
      <c r="D123" s="129" t="str">
        <f>_xlfn.XLOOKUP(__xlnm._FilterDatabase_1514[[#This Row],[SAPSA Number]],'DS Point summary'!A:A,'DS Point summary'!C:C)</f>
        <v>Buhrmann</v>
      </c>
      <c r="E123" s="130" t="str">
        <f>_xlfn.XLOOKUP(__xlnm._FilterDatabase_1514[[#This Row],[SAPSA Number]],'DS Point summary'!A:A,'DS Point summary'!D:D)</f>
        <v>RT</v>
      </c>
      <c r="F123" s="19" t="str">
        <f>_xlfn.XLOOKUP(__xlnm._FilterDatabase_1514[[#This Row],[SAPSA Number]],'DS Point summary'!A:A,'DS Point summary'!E:E)</f>
        <v>S</v>
      </c>
      <c r="G123" s="21">
        <f ca="1">_xlfn.XLOOKUP(__xlnm._FilterDatabase_1514[[#This Row],[SAPSA Number]],'DS Point summary'!A:A,'DS Point summary'!F:F)</f>
        <v>50</v>
      </c>
      <c r="H123" s="36" t="s">
        <v>655</v>
      </c>
      <c r="I123" s="37">
        <f t="shared" si="11"/>
        <v>0</v>
      </c>
      <c r="J123" s="24">
        <f t="shared" si="12"/>
        <v>0</v>
      </c>
      <c r="K123" s="70">
        <v>0</v>
      </c>
      <c r="L123" s="71">
        <v>0</v>
      </c>
      <c r="M123" s="70">
        <v>0</v>
      </c>
      <c r="N123" s="71">
        <v>0</v>
      </c>
      <c r="O123" s="70">
        <v>0</v>
      </c>
      <c r="P123" s="71">
        <v>0</v>
      </c>
      <c r="Q123" s="70">
        <v>0</v>
      </c>
      <c r="R123" s="71">
        <v>0</v>
      </c>
      <c r="S123" s="70">
        <v>0</v>
      </c>
      <c r="T123" s="71">
        <v>0</v>
      </c>
      <c r="U123" s="70">
        <v>0</v>
      </c>
      <c r="V123" s="71">
        <v>0</v>
      </c>
    </row>
  </sheetData>
  <sheetProtection algorithmName="SHA-512" hashValue="oKbi9293+ScaFPLF9lPhVgEu4dhkYIzzWqQHQhGkgBpzuEIevNlUfoBF0xAv2dmIT1Z3ig+0HjpW+jbFSRO2bg==" saltValue="21RSGs5UGTU0Tokw4GMLvA==" spinCount="100000" sheet="1" objects="1" scenarios="1"/>
  <conditionalFormatting sqref="F2:F123">
    <cfRule type="cellIs" dxfId="31" priority="2" stopIfTrue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895D3-E70E-4B96-9E0E-130D89310890}">
  <sheetPr>
    <tabColor theme="7" tint="0.39997558519241921"/>
  </sheetPr>
  <dimension ref="A1:AMJ123"/>
  <sheetViews>
    <sheetView workbookViewId="0">
      <pane xSplit="10" ySplit="1" topLeftCell="K2" activePane="bottomRight" state="frozen"/>
      <selection pane="topRight" activeCell="K1" sqref="K1"/>
      <selection pane="bottomLeft" activeCell="A2" sqref="A2"/>
      <selection pane="bottomRight" activeCell="X4" sqref="X4"/>
    </sheetView>
  </sheetViews>
  <sheetFormatPr defaultRowHeight="15" x14ac:dyDescent="0.25"/>
  <cols>
    <col min="1" max="1" width="8.5703125" style="41" customWidth="1"/>
    <col min="2" max="2" width="10.28515625" style="97" customWidth="1"/>
    <col min="3" max="3" width="25" style="18" customWidth="1"/>
    <col min="4" max="4" width="17.5703125" style="18" customWidth="1"/>
    <col min="5" max="5" width="7.140625" style="18" customWidth="1"/>
    <col min="6" max="6" width="6.7109375" style="18" customWidth="1"/>
    <col min="7" max="7" width="6.140625" style="18" hidden="1" customWidth="1"/>
    <col min="8" max="8" width="11.5703125" style="18" customWidth="1"/>
    <col min="9" max="9" width="7.28515625" style="18" customWidth="1"/>
    <col min="10" max="10" width="8.140625" style="42" customWidth="1"/>
    <col min="11" max="22" width="6.85546875" style="18" customWidth="1"/>
    <col min="23" max="1024" width="10.28515625" style="18" customWidth="1"/>
  </cols>
  <sheetData>
    <row r="1" spans="1:22" ht="30" x14ac:dyDescent="0.25">
      <c r="A1" s="12" t="s">
        <v>659</v>
      </c>
      <c r="B1" s="95" t="s">
        <v>628</v>
      </c>
      <c r="C1" s="13" t="s">
        <v>3</v>
      </c>
      <c r="D1" s="13" t="s">
        <v>4</v>
      </c>
      <c r="E1" s="13" t="s">
        <v>5</v>
      </c>
      <c r="F1" s="14" t="s">
        <v>629</v>
      </c>
      <c r="G1" s="15" t="s">
        <v>9</v>
      </c>
      <c r="H1" s="16" t="s">
        <v>660</v>
      </c>
      <c r="I1" s="16" t="s">
        <v>661</v>
      </c>
      <c r="J1" s="17" t="s">
        <v>662</v>
      </c>
      <c r="K1" s="16" t="s">
        <v>663</v>
      </c>
      <c r="L1" s="16" t="s">
        <v>664</v>
      </c>
      <c r="M1" s="16" t="s">
        <v>665</v>
      </c>
      <c r="N1" s="16" t="s">
        <v>666</v>
      </c>
      <c r="O1" s="16" t="s">
        <v>658</v>
      </c>
      <c r="P1" s="16" t="s">
        <v>667</v>
      </c>
      <c r="Q1" s="16" t="s">
        <v>668</v>
      </c>
      <c r="R1" s="16" t="s">
        <v>669</v>
      </c>
      <c r="S1" s="16" t="s">
        <v>670</v>
      </c>
      <c r="T1" s="16" t="s">
        <v>671</v>
      </c>
      <c r="U1" s="16" t="s">
        <v>672</v>
      </c>
      <c r="V1" s="16" t="s">
        <v>673</v>
      </c>
    </row>
    <row r="2" spans="1:22" ht="14.45" customHeight="1" x14ac:dyDescent="0.25">
      <c r="A2" s="19">
        <f t="shared" ref="A2:A26" si="0">RANK(J2,J$2:J$136,0)</f>
        <v>1</v>
      </c>
      <c r="B2" s="27">
        <v>5262</v>
      </c>
      <c r="C2" s="43" t="s">
        <v>32</v>
      </c>
      <c r="D2" s="43" t="s">
        <v>33</v>
      </c>
      <c r="E2" s="49" t="s">
        <v>27</v>
      </c>
      <c r="F2" s="19" t="str">
        <f ca="1">_xlfn.XLOOKUP(__xlnm._FilterDatabase_1513[[#This Row],[SAPSA Number]],'DS Point summary'!A:A,'DS Point summary'!E:E)</f>
        <v xml:space="preserve"> </v>
      </c>
      <c r="G2" s="21">
        <f ca="1">_xlfn.XLOOKUP(__xlnm._FilterDatabase_1513[[#This Row],[SAPSA Number]],'DS Point summary'!A:A,'DS Point summary'!F:F)</f>
        <v>45</v>
      </c>
      <c r="H2" s="21" t="s">
        <v>656</v>
      </c>
      <c r="I2" s="23">
        <f t="shared" ref="I2:I33" si="1">(IF(K2&gt;0,1,0)+(IF(L2&gt;0,1,0))+(IF(M2&gt;0,1,0))+(IF(N2&gt;0,1,0))+(IF(O2&gt;0,1,0))+(IF(P2&gt;0,1,0))+(IF(Q2&gt;0,1,0))+(IF(R2&gt;0,1,0))+(IF(S2&gt;0,1,0))+(IF(T2&gt;0,1,0))+(IF(U2&gt;0,1,0))+(IF(V2&gt;0,1,0)))</f>
        <v>8</v>
      </c>
      <c r="J2" s="24">
        <f t="shared" ref="J2:J33" si="2">(LARGE(K2:U2,1)+LARGE(K2:U2,2)+LARGE(K2:U2,3)+LARGE(K2:U2,4)+LARGE(K2:U2,5))/5</f>
        <v>100</v>
      </c>
      <c r="K2" s="25">
        <v>95.498900000000006</v>
      </c>
      <c r="L2" s="26">
        <v>79.655199999999994</v>
      </c>
      <c r="M2" s="25">
        <v>100</v>
      </c>
      <c r="N2" s="26">
        <v>100</v>
      </c>
      <c r="O2" s="25">
        <v>100</v>
      </c>
      <c r="P2" s="26">
        <v>0</v>
      </c>
      <c r="Q2" s="25">
        <v>0</v>
      </c>
      <c r="R2" s="26">
        <v>0</v>
      </c>
      <c r="S2" s="25">
        <v>100</v>
      </c>
      <c r="T2" s="26">
        <v>0</v>
      </c>
      <c r="U2" s="25">
        <v>100</v>
      </c>
      <c r="V2" s="26">
        <v>100</v>
      </c>
    </row>
    <row r="3" spans="1:22" ht="14.45" customHeight="1" x14ac:dyDescent="0.25">
      <c r="A3" s="19">
        <f t="shared" si="0"/>
        <v>2</v>
      </c>
      <c r="B3" s="27">
        <v>3172</v>
      </c>
      <c r="C3" s="43" t="s">
        <v>454</v>
      </c>
      <c r="D3" s="43" t="s">
        <v>241</v>
      </c>
      <c r="E3" s="49" t="s">
        <v>455</v>
      </c>
      <c r="F3" s="19" t="str">
        <f ca="1">_xlfn.XLOOKUP(__xlnm._FilterDatabase_1513[[#This Row],[SAPSA Number]],'DS Point summary'!A:A,'DS Point summary'!E:E)</f>
        <v>SS</v>
      </c>
      <c r="G3" s="21">
        <f ca="1">_xlfn.XLOOKUP(__xlnm._FilterDatabase_1513[[#This Row],[SAPSA Number]],'DS Point summary'!A:A,'DS Point summary'!F:F)</f>
        <v>63</v>
      </c>
      <c r="H3" s="21" t="s">
        <v>656</v>
      </c>
      <c r="I3" s="23">
        <f t="shared" si="1"/>
        <v>10</v>
      </c>
      <c r="J3" s="24">
        <f t="shared" si="2"/>
        <v>87.809240000000003</v>
      </c>
      <c r="K3" s="25">
        <v>75.209900000000005</v>
      </c>
      <c r="L3" s="26">
        <v>67.461500000000001</v>
      </c>
      <c r="M3" s="25">
        <v>61.688000000000002</v>
      </c>
      <c r="N3" s="26">
        <v>77.144000000000005</v>
      </c>
      <c r="O3" s="25">
        <v>39.555900000000001</v>
      </c>
      <c r="P3" s="26">
        <v>0</v>
      </c>
      <c r="Q3" s="25">
        <v>0</v>
      </c>
      <c r="R3" s="26">
        <v>100</v>
      </c>
      <c r="S3" s="25">
        <v>72.330699999999993</v>
      </c>
      <c r="T3" s="26">
        <v>100</v>
      </c>
      <c r="U3" s="25">
        <v>86.692300000000003</v>
      </c>
      <c r="V3" s="26">
        <v>59.499400000000001</v>
      </c>
    </row>
    <row r="4" spans="1:22" ht="14.45" customHeight="1" x14ac:dyDescent="0.25">
      <c r="A4" s="19">
        <f t="shared" si="0"/>
        <v>3</v>
      </c>
      <c r="B4" s="27">
        <v>393</v>
      </c>
      <c r="C4" s="43" t="s">
        <v>514</v>
      </c>
      <c r="D4" s="43" t="s">
        <v>241</v>
      </c>
      <c r="E4" s="49" t="s">
        <v>515</v>
      </c>
      <c r="F4" s="19" t="str">
        <f>_xlfn.XLOOKUP(__xlnm._FilterDatabase_1513[[#This Row],[SAPSA Number]],'DS Point summary'!A:A,'DS Point summary'!E:E)</f>
        <v>Lady</v>
      </c>
      <c r="G4" s="21">
        <f ca="1">_xlfn.XLOOKUP(__xlnm._FilterDatabase_1513[[#This Row],[SAPSA Number]],'DS Point summary'!A:A,'DS Point summary'!F:F)</f>
        <v>57</v>
      </c>
      <c r="H4" s="21" t="s">
        <v>656</v>
      </c>
      <c r="I4" s="23">
        <f t="shared" si="1"/>
        <v>9</v>
      </c>
      <c r="J4" s="24">
        <f t="shared" si="2"/>
        <v>68.649959999999993</v>
      </c>
      <c r="K4" s="25">
        <v>58.062100000000001</v>
      </c>
      <c r="L4" s="26">
        <v>46.208500000000001</v>
      </c>
      <c r="M4" s="25">
        <v>57.341900000000003</v>
      </c>
      <c r="N4" s="26">
        <v>60.8354</v>
      </c>
      <c r="O4" s="25">
        <v>52.719000000000001</v>
      </c>
      <c r="P4" s="26">
        <v>0</v>
      </c>
      <c r="Q4" s="25">
        <v>0</v>
      </c>
      <c r="R4" s="26">
        <v>86.044600000000003</v>
      </c>
      <c r="S4" s="25">
        <v>57.278199999999998</v>
      </c>
      <c r="T4" s="26">
        <v>80.965800000000002</v>
      </c>
      <c r="U4" s="25">
        <v>56.025100000000002</v>
      </c>
      <c r="V4" s="26">
        <v>0</v>
      </c>
    </row>
    <row r="5" spans="1:22" ht="14.45" customHeight="1" x14ac:dyDescent="0.25">
      <c r="A5" s="19">
        <f t="shared" si="0"/>
        <v>4</v>
      </c>
      <c r="B5" s="27">
        <v>851</v>
      </c>
      <c r="C5" s="43" t="s">
        <v>327</v>
      </c>
      <c r="D5" s="43" t="s">
        <v>328</v>
      </c>
      <c r="E5" s="49" t="s">
        <v>329</v>
      </c>
      <c r="F5" s="19" t="str">
        <f ca="1">_xlfn.XLOOKUP(__xlnm._FilterDatabase_1513[[#This Row],[SAPSA Number]],'DS Point summary'!A:A,'DS Point summary'!E:E)</f>
        <v>SS</v>
      </c>
      <c r="G5" s="21">
        <f ca="1">_xlfn.XLOOKUP(__xlnm._FilterDatabase_1513[[#This Row],[SAPSA Number]],'DS Point summary'!A:A,'DS Point summary'!F:F)</f>
        <v>65</v>
      </c>
      <c r="H5" s="21" t="s">
        <v>656</v>
      </c>
      <c r="I5" s="23">
        <f t="shared" si="1"/>
        <v>4</v>
      </c>
      <c r="J5" s="24">
        <f t="shared" si="2"/>
        <v>41.623720000000006</v>
      </c>
      <c r="K5" s="25">
        <v>37.909399999999998</v>
      </c>
      <c r="L5" s="26">
        <v>0</v>
      </c>
      <c r="M5" s="25">
        <v>42.9467</v>
      </c>
      <c r="N5" s="26">
        <v>0</v>
      </c>
      <c r="O5" s="25">
        <v>0</v>
      </c>
      <c r="P5" s="26">
        <v>0</v>
      </c>
      <c r="Q5" s="25">
        <v>0</v>
      </c>
      <c r="R5" s="26">
        <v>64.091300000000004</v>
      </c>
      <c r="S5" s="25">
        <v>0</v>
      </c>
      <c r="T5" s="26">
        <v>63.171199999999999</v>
      </c>
      <c r="U5" s="25">
        <v>0</v>
      </c>
      <c r="V5" s="26">
        <v>0</v>
      </c>
    </row>
    <row r="6" spans="1:22" ht="14.45" customHeight="1" x14ac:dyDescent="0.25">
      <c r="A6" s="19">
        <f t="shared" si="0"/>
        <v>5</v>
      </c>
      <c r="B6" s="27">
        <v>255</v>
      </c>
      <c r="C6" s="43" t="s">
        <v>581</v>
      </c>
      <c r="D6" s="43" t="s">
        <v>425</v>
      </c>
      <c r="E6" s="49" t="s">
        <v>582</v>
      </c>
      <c r="F6" s="19" t="str">
        <f ca="1">_xlfn.XLOOKUP(__xlnm._FilterDatabase_1513[[#This Row],[SAPSA Number]],'DS Point summary'!A:A,'DS Point summary'!E:E)</f>
        <v xml:space="preserve"> </v>
      </c>
      <c r="G6" s="21">
        <f ca="1">_xlfn.XLOOKUP(__xlnm._FilterDatabase_1513[[#This Row],[SAPSA Number]],'DS Point summary'!A:A,'DS Point summary'!F:F)</f>
        <v>43</v>
      </c>
      <c r="H6" s="21" t="s">
        <v>656</v>
      </c>
      <c r="I6" s="23">
        <f t="shared" si="1"/>
        <v>2</v>
      </c>
      <c r="J6" s="24">
        <f t="shared" si="2"/>
        <v>40</v>
      </c>
      <c r="K6" s="25">
        <v>100</v>
      </c>
      <c r="L6" s="26">
        <v>100</v>
      </c>
      <c r="M6" s="25">
        <v>0</v>
      </c>
      <c r="N6" s="26">
        <v>0</v>
      </c>
      <c r="O6" s="25">
        <v>0</v>
      </c>
      <c r="P6" s="26">
        <v>0</v>
      </c>
      <c r="Q6" s="25">
        <v>0</v>
      </c>
      <c r="R6" s="26">
        <v>0</v>
      </c>
      <c r="S6" s="25">
        <v>0</v>
      </c>
      <c r="T6" s="26">
        <v>0</v>
      </c>
      <c r="U6" s="25">
        <v>0</v>
      </c>
      <c r="V6" s="26">
        <v>0</v>
      </c>
    </row>
    <row r="7" spans="1:22" ht="14.45" customHeight="1" x14ac:dyDescent="0.25">
      <c r="A7" s="19">
        <f t="shared" si="0"/>
        <v>6</v>
      </c>
      <c r="B7" s="27">
        <v>459</v>
      </c>
      <c r="C7" s="43" t="s">
        <v>502</v>
      </c>
      <c r="D7" s="43" t="s">
        <v>355</v>
      </c>
      <c r="E7" s="49" t="s">
        <v>503</v>
      </c>
      <c r="F7" s="19" t="str">
        <f ca="1">_xlfn.XLOOKUP(__xlnm._FilterDatabase_1513[[#This Row],[SAPSA Number]],'DS Point summary'!A:A,'DS Point summary'!E:E)</f>
        <v xml:space="preserve"> </v>
      </c>
      <c r="G7" s="21">
        <f ca="1">_xlfn.XLOOKUP(__xlnm._FilterDatabase_1513[[#This Row],[SAPSA Number]],'DS Point summary'!A:A,'DS Point summary'!F:F)</f>
        <v>40</v>
      </c>
      <c r="H7" s="21" t="s">
        <v>656</v>
      </c>
      <c r="I7" s="23">
        <f t="shared" si="1"/>
        <v>3</v>
      </c>
      <c r="J7" s="24">
        <f t="shared" si="2"/>
        <v>38.018359999999994</v>
      </c>
      <c r="K7" s="25">
        <v>0</v>
      </c>
      <c r="L7" s="26">
        <v>47.353200000000001</v>
      </c>
      <c r="M7" s="25">
        <v>0</v>
      </c>
      <c r="N7" s="26">
        <v>0</v>
      </c>
      <c r="O7" s="25">
        <v>0</v>
      </c>
      <c r="P7" s="26">
        <v>0</v>
      </c>
      <c r="Q7" s="25">
        <v>0</v>
      </c>
      <c r="R7" s="26">
        <v>83.438599999999994</v>
      </c>
      <c r="S7" s="25">
        <v>0</v>
      </c>
      <c r="T7" s="26">
        <v>0</v>
      </c>
      <c r="U7" s="25">
        <v>59.3</v>
      </c>
      <c r="V7" s="26">
        <v>0</v>
      </c>
    </row>
    <row r="8" spans="1:22" ht="14.45" customHeight="1" x14ac:dyDescent="0.25">
      <c r="A8" s="19">
        <f t="shared" si="0"/>
        <v>7</v>
      </c>
      <c r="B8" s="27">
        <v>3395</v>
      </c>
      <c r="C8" s="43" t="s">
        <v>46</v>
      </c>
      <c r="D8" s="43" t="s">
        <v>47</v>
      </c>
      <c r="E8" s="49" t="s">
        <v>27</v>
      </c>
      <c r="F8" s="19" t="str">
        <f>_xlfn.XLOOKUP(__xlnm._FilterDatabase_1513[[#This Row],[SAPSA Number]],'DS Point summary'!A:A,'DS Point summary'!E:E)</f>
        <v>Lady</v>
      </c>
      <c r="G8" s="21">
        <f ca="1">_xlfn.XLOOKUP(__xlnm._FilterDatabase_1513[[#This Row],[SAPSA Number]],'DS Point summary'!A:A,'DS Point summary'!F:F)</f>
        <v>54</v>
      </c>
      <c r="H8" s="21" t="s">
        <v>656</v>
      </c>
      <c r="I8" s="23">
        <f t="shared" si="1"/>
        <v>3</v>
      </c>
      <c r="J8" s="24">
        <f t="shared" si="2"/>
        <v>36.032060000000001</v>
      </c>
      <c r="K8" s="25">
        <v>0</v>
      </c>
      <c r="L8" s="26">
        <v>53.709299999999999</v>
      </c>
      <c r="M8" s="25">
        <v>64.317499999999995</v>
      </c>
      <c r="N8" s="26">
        <v>0</v>
      </c>
      <c r="O8" s="25">
        <v>0</v>
      </c>
      <c r="P8" s="26">
        <v>0</v>
      </c>
      <c r="Q8" s="25">
        <v>0</v>
      </c>
      <c r="R8" s="26">
        <v>0</v>
      </c>
      <c r="S8" s="25">
        <v>0</v>
      </c>
      <c r="T8" s="26">
        <v>62.133499999999998</v>
      </c>
      <c r="U8" s="25">
        <v>0</v>
      </c>
      <c r="V8" s="26">
        <v>0</v>
      </c>
    </row>
    <row r="9" spans="1:22" ht="14.45" customHeight="1" x14ac:dyDescent="0.25">
      <c r="A9" s="19">
        <f t="shared" si="0"/>
        <v>8</v>
      </c>
      <c r="B9" s="20">
        <v>3339</v>
      </c>
      <c r="C9" s="29" t="s">
        <v>306</v>
      </c>
      <c r="D9" s="29" t="s">
        <v>307</v>
      </c>
      <c r="E9" s="30" t="s">
        <v>308</v>
      </c>
      <c r="F9" s="19" t="str">
        <f ca="1">_xlfn.XLOOKUP(__xlnm._FilterDatabase_1513[[#This Row],[SAPSA Number]],'DS Point summary'!A:A,'DS Point summary'!E:E)</f>
        <v xml:space="preserve"> </v>
      </c>
      <c r="G9" s="21">
        <f ca="1">_xlfn.XLOOKUP(__xlnm._FilterDatabase_1513[[#This Row],[SAPSA Number]],'DS Point summary'!A:A,'DS Point summary'!F:F)</f>
        <v>49</v>
      </c>
      <c r="H9" s="21" t="s">
        <v>656</v>
      </c>
      <c r="I9" s="23">
        <f t="shared" si="1"/>
        <v>4</v>
      </c>
      <c r="J9" s="24">
        <f t="shared" si="2"/>
        <v>33.259239999999998</v>
      </c>
      <c r="K9" s="25">
        <v>0</v>
      </c>
      <c r="L9" s="26">
        <v>0</v>
      </c>
      <c r="M9" s="25">
        <v>0</v>
      </c>
      <c r="N9" s="26">
        <v>0</v>
      </c>
      <c r="O9" s="25">
        <v>28.8752</v>
      </c>
      <c r="P9" s="26">
        <v>0</v>
      </c>
      <c r="Q9" s="25">
        <v>0</v>
      </c>
      <c r="R9" s="26">
        <v>68.998599999999996</v>
      </c>
      <c r="S9" s="25">
        <v>0</v>
      </c>
      <c r="T9" s="26">
        <v>68.422399999999996</v>
      </c>
      <c r="U9" s="25">
        <v>0</v>
      </c>
      <c r="V9" s="26">
        <v>51.302</v>
      </c>
    </row>
    <row r="10" spans="1:22" ht="14.45" customHeight="1" x14ac:dyDescent="0.25">
      <c r="A10" s="19">
        <f t="shared" si="0"/>
        <v>9</v>
      </c>
      <c r="B10" s="46">
        <v>6394</v>
      </c>
      <c r="C10" s="43" t="str">
        <f>_xlfn.XLOOKUP(__xlnm._FilterDatabase_1513[[#This Row],[SAPSA Number]],'DS Point summary'!A:A,'DS Point summary'!B:B)</f>
        <v>Marthinus Jacobus</v>
      </c>
      <c r="D10" s="43" t="str">
        <f>_xlfn.XLOOKUP(__xlnm._FilterDatabase_1513[[#This Row],[SAPSA Number]],'DS Point summary'!A:A,'DS Point summary'!C:C)</f>
        <v>Booysen</v>
      </c>
      <c r="E10" s="22" t="str">
        <f>_xlfn.XLOOKUP(__xlnm._FilterDatabase_1513[[#This Row],[SAPSA Number]],'DS Point summary'!A:A,'DS Point summary'!D:D)</f>
        <v>MJ</v>
      </c>
      <c r="F10" s="19" t="str">
        <f ca="1">_xlfn.XLOOKUP(__xlnm._FilterDatabase_1513[[#This Row],[SAPSA Number]],'DS Point summary'!A:A,'DS Point summary'!E:E)</f>
        <v xml:space="preserve"> </v>
      </c>
      <c r="G10" s="21">
        <f ca="1">_xlfn.XLOOKUP(__xlnm._FilterDatabase_1513[[#This Row],[SAPSA Number]],'DS Point summary'!A:A,'DS Point summary'!F:F)</f>
        <v>45</v>
      </c>
      <c r="H10" s="21" t="s">
        <v>656</v>
      </c>
      <c r="I10" s="23">
        <f t="shared" si="1"/>
        <v>2</v>
      </c>
      <c r="J10" s="24">
        <f t="shared" si="2"/>
        <v>24.248539999999998</v>
      </c>
      <c r="K10" s="25">
        <v>0</v>
      </c>
      <c r="L10" s="26">
        <v>0</v>
      </c>
      <c r="M10" s="25">
        <v>0</v>
      </c>
      <c r="N10" s="26">
        <v>0</v>
      </c>
      <c r="O10" s="25">
        <v>0</v>
      </c>
      <c r="P10" s="26">
        <v>0</v>
      </c>
      <c r="Q10" s="25">
        <v>0</v>
      </c>
      <c r="R10" s="26">
        <v>65.486699999999999</v>
      </c>
      <c r="S10" s="25">
        <v>55.756</v>
      </c>
      <c r="T10" s="26">
        <v>0</v>
      </c>
      <c r="U10" s="25">
        <v>0</v>
      </c>
      <c r="V10" s="26">
        <v>0</v>
      </c>
    </row>
    <row r="11" spans="1:22" ht="14.45" customHeight="1" x14ac:dyDescent="0.25">
      <c r="A11" s="19">
        <f t="shared" si="0"/>
        <v>10</v>
      </c>
      <c r="B11" s="128">
        <v>6564</v>
      </c>
      <c r="C11" s="129" t="str">
        <f>_xlfn.XLOOKUP(__xlnm._FilterDatabase_1513[[#This Row],[SAPSA Number]],'DS Point summary'!A:A,'DS Point summary'!B:B)</f>
        <v xml:space="preserve">Schalk </v>
      </c>
      <c r="D11" s="129" t="str">
        <f>_xlfn.XLOOKUP(__xlnm._FilterDatabase_1513[[#This Row],[SAPSA Number]],'DS Point summary'!A:A,'DS Point summary'!C:C)</f>
        <v>van Jaarsveld</v>
      </c>
      <c r="E11" s="130" t="str">
        <f>_xlfn.XLOOKUP(__xlnm._FilterDatabase_1513[[#This Row],[SAPSA Number]],'DS Point summary'!A:A,'DS Point summary'!D:D)</f>
        <v>WS</v>
      </c>
      <c r="F11" s="19" t="str">
        <f ca="1">_xlfn.XLOOKUP(__xlnm._FilterDatabase_1513[[#This Row],[SAPSA Number]],'DS Point summary'!A:A,'DS Point summary'!E:E)</f>
        <v xml:space="preserve"> </v>
      </c>
      <c r="G11" s="21">
        <f ca="1">_xlfn.XLOOKUP(__xlnm._FilterDatabase_1513[[#This Row],[SAPSA Number]],'DS Point summary'!A:A,'DS Point summary'!F:F)</f>
        <v>38</v>
      </c>
      <c r="H11" s="21" t="s">
        <v>656</v>
      </c>
      <c r="I11" s="23">
        <f t="shared" si="1"/>
        <v>1</v>
      </c>
      <c r="J11" s="24">
        <f t="shared" si="2"/>
        <v>15.270060000000001</v>
      </c>
      <c r="K11" s="25">
        <v>0</v>
      </c>
      <c r="L11" s="26">
        <v>0</v>
      </c>
      <c r="M11" s="25">
        <v>0</v>
      </c>
      <c r="N11" s="26">
        <v>0</v>
      </c>
      <c r="O11" s="25">
        <v>0</v>
      </c>
      <c r="P11" s="26">
        <v>0</v>
      </c>
      <c r="Q11" s="25">
        <v>0</v>
      </c>
      <c r="R11" s="26">
        <v>76.350300000000004</v>
      </c>
      <c r="S11" s="25">
        <v>0</v>
      </c>
      <c r="T11" s="26">
        <v>0</v>
      </c>
      <c r="U11" s="25">
        <v>0</v>
      </c>
      <c r="V11" s="26">
        <v>0</v>
      </c>
    </row>
    <row r="12" spans="1:22" ht="14.45" customHeight="1" x14ac:dyDescent="0.25">
      <c r="A12" s="19">
        <f t="shared" si="0"/>
        <v>11</v>
      </c>
      <c r="B12" s="27">
        <v>4094</v>
      </c>
      <c r="C12" s="43" t="str">
        <f>_xlfn.XLOOKUP(__xlnm._FilterDatabase_1513[[#This Row],[SAPSA Number]],'DS Point summary'!A:A,'DS Point summary'!B:B)</f>
        <v>Johan</v>
      </c>
      <c r="D12" s="43" t="str">
        <f>_xlfn.XLOOKUP(__xlnm._FilterDatabase_1513[[#This Row],[SAPSA Number]],'DS Point summary'!A:A,'DS Point summary'!C:C)</f>
        <v>Kemp</v>
      </c>
      <c r="E12" s="22" t="str">
        <f>_xlfn.XLOOKUP(__xlnm._FilterDatabase_1513[[#This Row],[SAPSA Number]],'DS Point summary'!A:A,'DS Point summary'!D:D)</f>
        <v>J</v>
      </c>
      <c r="F12" s="19" t="str">
        <f ca="1">_xlfn.XLOOKUP(__xlnm._FilterDatabase_1513[[#This Row],[SAPSA Number]],'DS Point summary'!A:A,'DS Point summary'!E:E)</f>
        <v xml:space="preserve"> </v>
      </c>
      <c r="G12" s="21">
        <f ca="1">_xlfn.XLOOKUP(__xlnm._FilterDatabase_1513[[#This Row],[SAPSA Number]],'DS Point summary'!A:A,'DS Point summary'!F:F)</f>
        <v>40</v>
      </c>
      <c r="H12" s="21" t="s">
        <v>656</v>
      </c>
      <c r="I12" s="23">
        <f t="shared" si="1"/>
        <v>1</v>
      </c>
      <c r="J12" s="24">
        <f t="shared" si="2"/>
        <v>11.2927</v>
      </c>
      <c r="K12" s="25">
        <v>0</v>
      </c>
      <c r="L12" s="26">
        <v>56.463500000000003</v>
      </c>
      <c r="M12" s="25">
        <v>0</v>
      </c>
      <c r="N12" s="26">
        <v>0</v>
      </c>
      <c r="O12" s="25">
        <v>0</v>
      </c>
      <c r="P12" s="26">
        <v>0</v>
      </c>
      <c r="Q12" s="25">
        <v>0</v>
      </c>
      <c r="R12" s="26">
        <v>0</v>
      </c>
      <c r="S12" s="25">
        <v>0</v>
      </c>
      <c r="T12" s="26">
        <v>0</v>
      </c>
      <c r="U12" s="25">
        <v>0</v>
      </c>
      <c r="V12" s="26">
        <v>0</v>
      </c>
    </row>
    <row r="13" spans="1:22" ht="14.45" customHeight="1" x14ac:dyDescent="0.25">
      <c r="A13" s="19">
        <f t="shared" si="0"/>
        <v>12</v>
      </c>
      <c r="B13" s="27">
        <v>1250</v>
      </c>
      <c r="C13" s="129" t="str">
        <f>_xlfn.XLOOKUP(__xlnm._FilterDatabase_1513[[#This Row],[SAPSA Number]],'DS Point summary'!A:A,'DS Point summary'!B:B)</f>
        <v>Carel Riaan</v>
      </c>
      <c r="D13" s="129" t="str">
        <f>_xlfn.XLOOKUP(__xlnm._FilterDatabase_1513[[#This Row],[SAPSA Number]],'DS Point summary'!A:A,'DS Point summary'!C:C)</f>
        <v>Venter</v>
      </c>
      <c r="E13" s="130" t="str">
        <f>_xlfn.XLOOKUP(__xlnm._FilterDatabase_1513[[#This Row],[SAPSA Number]],'DS Point summary'!A:A,'DS Point summary'!D:D)</f>
        <v>CR</v>
      </c>
      <c r="F13" s="19" t="str">
        <f ca="1">_xlfn.XLOOKUP(__xlnm._FilterDatabase_1513[[#This Row],[SAPSA Number]],'DS Point summary'!A:A,'DS Point summary'!E:E)</f>
        <v>S</v>
      </c>
      <c r="G13" s="21">
        <f ca="1">_xlfn.XLOOKUP(__xlnm._FilterDatabase_1513[[#This Row],[SAPSA Number]],'DS Point summary'!A:A,'DS Point summary'!F:F)</f>
        <v>52</v>
      </c>
      <c r="H13" s="21" t="s">
        <v>656</v>
      </c>
      <c r="I13" s="23">
        <f t="shared" si="1"/>
        <v>1</v>
      </c>
      <c r="J13" s="24">
        <f t="shared" si="2"/>
        <v>11.26994</v>
      </c>
      <c r="K13" s="25">
        <v>0</v>
      </c>
      <c r="L13" s="26">
        <v>0</v>
      </c>
      <c r="M13" s="25">
        <v>0</v>
      </c>
      <c r="N13" s="26">
        <v>0</v>
      </c>
      <c r="O13" s="25">
        <v>0</v>
      </c>
      <c r="P13" s="26">
        <v>0</v>
      </c>
      <c r="Q13" s="25">
        <v>0</v>
      </c>
      <c r="R13" s="26">
        <v>0</v>
      </c>
      <c r="S13" s="25">
        <v>0</v>
      </c>
      <c r="T13" s="26">
        <v>0</v>
      </c>
      <c r="U13" s="25">
        <v>56.349699999999999</v>
      </c>
      <c r="V13" s="26">
        <v>0</v>
      </c>
    </row>
    <row r="14" spans="1:22" ht="14.45" customHeight="1" x14ac:dyDescent="0.25">
      <c r="A14" s="19">
        <f t="shared" si="0"/>
        <v>13</v>
      </c>
      <c r="B14" s="27">
        <v>252</v>
      </c>
      <c r="C14" s="43" t="s">
        <v>158</v>
      </c>
      <c r="D14" s="43" t="s">
        <v>159</v>
      </c>
      <c r="E14" s="49" t="s">
        <v>144</v>
      </c>
      <c r="F14" s="19" t="str">
        <f ca="1">_xlfn.XLOOKUP(__xlnm._FilterDatabase_1513[[#This Row],[SAPSA Number]],'DS Point summary'!A:A,'DS Point summary'!E:E)</f>
        <v>SS</v>
      </c>
      <c r="G14" s="21">
        <f ca="1">_xlfn.XLOOKUP(__xlnm._FilterDatabase_1513[[#This Row],[SAPSA Number]],'DS Point summary'!A:A,'DS Point summary'!F:F)</f>
        <v>67</v>
      </c>
      <c r="H14" s="21" t="s">
        <v>656</v>
      </c>
      <c r="I14" s="23">
        <f t="shared" si="1"/>
        <v>1</v>
      </c>
      <c r="J14" s="24">
        <f t="shared" si="2"/>
        <v>5.7336799999999997</v>
      </c>
      <c r="K14" s="25">
        <v>0</v>
      </c>
      <c r="L14" s="26">
        <v>0</v>
      </c>
      <c r="M14" s="25">
        <v>0</v>
      </c>
      <c r="N14" s="26">
        <v>0</v>
      </c>
      <c r="O14" s="25">
        <v>28.668399999999998</v>
      </c>
      <c r="P14" s="26">
        <v>0</v>
      </c>
      <c r="Q14" s="25">
        <v>0</v>
      </c>
      <c r="R14" s="26">
        <v>0</v>
      </c>
      <c r="S14" s="25">
        <v>0</v>
      </c>
      <c r="T14" s="26">
        <v>0</v>
      </c>
      <c r="U14" s="25">
        <v>0</v>
      </c>
      <c r="V14" s="26">
        <v>0</v>
      </c>
    </row>
    <row r="15" spans="1:22" ht="14.45" customHeight="1" x14ac:dyDescent="0.25">
      <c r="A15" s="19">
        <f t="shared" si="0"/>
        <v>14</v>
      </c>
      <c r="B15" s="46">
        <v>269</v>
      </c>
      <c r="C15" s="129" t="str">
        <f>_xlfn.XLOOKUP(__xlnm._FilterDatabase_1513[[#This Row],[SAPSA Number]],'DS Point summary'!A:A,'DS Point summary'!B:B)</f>
        <v>Ruark</v>
      </c>
      <c r="D15" s="129" t="str">
        <f>_xlfn.XLOOKUP(__xlnm._FilterDatabase_1513[[#This Row],[SAPSA Number]],'DS Point summary'!A:A,'DS Point summary'!C:C)</f>
        <v>Swanepoel</v>
      </c>
      <c r="E15" s="130" t="str">
        <f>_xlfn.XLOOKUP(__xlnm._FilterDatabase_1513[[#This Row],[SAPSA Number]],'DS Point summary'!A:A,'DS Point summary'!D:D)</f>
        <v>R</v>
      </c>
      <c r="F15" s="19" t="str">
        <f ca="1">_xlfn.XLOOKUP(__xlnm._FilterDatabase_1513[[#This Row],[SAPSA Number]],'DS Point summary'!A:A,'DS Point summary'!E:E)</f>
        <v xml:space="preserve"> </v>
      </c>
      <c r="G15" s="21">
        <f ca="1">_xlfn.XLOOKUP(__xlnm._FilterDatabase_1513[[#This Row],[SAPSA Number]],'DS Point summary'!A:A,'DS Point summary'!F:F)</f>
        <v>39</v>
      </c>
      <c r="H15" s="21" t="s">
        <v>656</v>
      </c>
      <c r="I15" s="23">
        <f t="shared" si="1"/>
        <v>1</v>
      </c>
      <c r="J15" s="24">
        <f t="shared" si="2"/>
        <v>5.6539599999999997</v>
      </c>
      <c r="K15" s="25">
        <v>0</v>
      </c>
      <c r="L15" s="26">
        <v>0</v>
      </c>
      <c r="M15" s="25">
        <v>0</v>
      </c>
      <c r="N15" s="26">
        <v>0</v>
      </c>
      <c r="O15" s="25">
        <v>0</v>
      </c>
      <c r="P15" s="26">
        <v>0</v>
      </c>
      <c r="Q15" s="25">
        <v>0</v>
      </c>
      <c r="R15" s="26">
        <v>0</v>
      </c>
      <c r="S15" s="25">
        <v>0</v>
      </c>
      <c r="T15" s="26">
        <v>28.2698</v>
      </c>
      <c r="U15" s="25">
        <v>0</v>
      </c>
      <c r="V15" s="26">
        <v>0</v>
      </c>
    </row>
    <row r="16" spans="1:22" ht="14.45" customHeight="1" x14ac:dyDescent="0.25">
      <c r="A16" s="19">
        <f t="shared" si="0"/>
        <v>15</v>
      </c>
      <c r="B16" s="27">
        <v>1716</v>
      </c>
      <c r="C16" s="129" t="str">
        <f>_xlfn.XLOOKUP(__xlnm._FilterDatabase_1513[[#This Row],[SAPSA Number]],'DS Point summary'!A:A,'DS Point summary'!B:B)</f>
        <v>Albert</v>
      </c>
      <c r="D16" s="129" t="str">
        <f>_xlfn.XLOOKUP(__xlnm._FilterDatabase_1513[[#This Row],[SAPSA Number]],'DS Point summary'!A:A,'DS Point summary'!C:C)</f>
        <v>Wöcke</v>
      </c>
      <c r="E16" s="130" t="str">
        <f>_xlfn.XLOOKUP(__xlnm._FilterDatabase_1513[[#This Row],[SAPSA Number]],'DS Point summary'!A:A,'DS Point summary'!D:D)</f>
        <v>A</v>
      </c>
      <c r="F16" s="19" t="str">
        <f ca="1">_xlfn.XLOOKUP(__xlnm._FilterDatabase_1513[[#This Row],[SAPSA Number]],'DS Point summary'!A:A,'DS Point summary'!E:E)</f>
        <v>S</v>
      </c>
      <c r="G16" s="21">
        <f ca="1">_xlfn.XLOOKUP(__xlnm._FilterDatabase_1513[[#This Row],[SAPSA Number]],'DS Point summary'!A:A,'DS Point summary'!F:F)</f>
        <v>55</v>
      </c>
      <c r="H16" s="21" t="s">
        <v>656</v>
      </c>
      <c r="I16" s="23">
        <f t="shared" si="1"/>
        <v>2</v>
      </c>
      <c r="J16" s="24">
        <f t="shared" si="2"/>
        <v>4.9733199999999993</v>
      </c>
      <c r="K16" s="25">
        <v>0</v>
      </c>
      <c r="L16" s="26">
        <v>0</v>
      </c>
      <c r="M16" s="25">
        <v>0</v>
      </c>
      <c r="N16" s="26">
        <v>0</v>
      </c>
      <c r="O16" s="25">
        <v>0</v>
      </c>
      <c r="P16" s="26">
        <v>0</v>
      </c>
      <c r="Q16" s="25">
        <v>0</v>
      </c>
      <c r="R16" s="26">
        <v>0</v>
      </c>
      <c r="S16" s="25">
        <v>0</v>
      </c>
      <c r="T16" s="26">
        <v>0</v>
      </c>
      <c r="U16" s="25">
        <v>24.866599999999998</v>
      </c>
      <c r="V16" s="26">
        <v>38.5</v>
      </c>
    </row>
    <row r="17" spans="1:22" ht="14.45" customHeight="1" x14ac:dyDescent="0.25">
      <c r="A17" s="19">
        <f t="shared" si="0"/>
        <v>16</v>
      </c>
      <c r="B17" s="27">
        <v>2655</v>
      </c>
      <c r="C17" s="43" t="s">
        <v>533</v>
      </c>
      <c r="D17" s="43" t="s">
        <v>307</v>
      </c>
      <c r="E17" s="49" t="s">
        <v>528</v>
      </c>
      <c r="F17" s="19" t="str">
        <f>_xlfn.XLOOKUP(__xlnm._FilterDatabase_1513[[#This Row],[SAPSA Number]],'DS Point summary'!A:A,'DS Point summary'!E:E)</f>
        <v>S Jnr</v>
      </c>
      <c r="G17" s="21">
        <f ca="1">_xlfn.XLOOKUP(__xlnm._FilterDatabase_1513[[#This Row],[SAPSA Number]],'DS Point summary'!A:A,'DS Point summary'!F:F)</f>
        <v>15</v>
      </c>
      <c r="H17" s="21" t="s">
        <v>656</v>
      </c>
      <c r="I17" s="23">
        <f t="shared" si="1"/>
        <v>2</v>
      </c>
      <c r="J17" s="24">
        <f t="shared" si="2"/>
        <v>3.8534999999999995</v>
      </c>
      <c r="K17" s="25">
        <v>0</v>
      </c>
      <c r="L17" s="26">
        <v>0</v>
      </c>
      <c r="M17" s="25">
        <v>0</v>
      </c>
      <c r="N17" s="26">
        <v>0</v>
      </c>
      <c r="O17" s="25">
        <v>19.267499999999998</v>
      </c>
      <c r="P17" s="26">
        <v>0</v>
      </c>
      <c r="Q17" s="25">
        <v>0</v>
      </c>
      <c r="R17" s="26">
        <v>0</v>
      </c>
      <c r="S17" s="25">
        <v>0</v>
      </c>
      <c r="T17" s="26">
        <v>0</v>
      </c>
      <c r="U17" s="25">
        <v>0</v>
      </c>
      <c r="V17" s="26">
        <v>24.7315</v>
      </c>
    </row>
    <row r="18" spans="1:22" ht="14.45" customHeight="1" x14ac:dyDescent="0.25">
      <c r="A18" s="19">
        <f t="shared" si="0"/>
        <v>17</v>
      </c>
      <c r="B18" s="128">
        <v>4862</v>
      </c>
      <c r="C18" s="129" t="str">
        <f>_xlfn.XLOOKUP(__xlnm._FilterDatabase_1513[[#This Row],[SAPSA Number]],'DS Point summary'!A:A,'DS Point summary'!B:B)</f>
        <v>George Keith</v>
      </c>
      <c r="D18" s="129" t="str">
        <f>_xlfn.XLOOKUP(__xlnm._FilterDatabase_1513[[#This Row],[SAPSA Number]],'DS Point summary'!A:A,'DS Point summary'!C:C)</f>
        <v>Marais</v>
      </c>
      <c r="E18" s="130" t="str">
        <f>_xlfn.XLOOKUP(__xlnm._FilterDatabase_1513[[#This Row],[SAPSA Number]],'DS Point summary'!A:A,'DS Point summary'!D:D)</f>
        <v>GK</v>
      </c>
      <c r="F18" s="19" t="str">
        <f>_xlfn.XLOOKUP(__xlnm._FilterDatabase_1513[[#This Row],[SAPSA Number]],'DS Point summary'!A:A,'DS Point summary'!E:E)</f>
        <v>S</v>
      </c>
      <c r="G18" s="21">
        <f ca="1">_xlfn.XLOOKUP(__xlnm._FilterDatabase_1513[[#This Row],[SAPSA Number]],'DS Point summary'!A:A,'DS Point summary'!F:F)</f>
        <v>50</v>
      </c>
      <c r="H18" s="21" t="s">
        <v>656</v>
      </c>
      <c r="I18" s="23">
        <f t="shared" si="1"/>
        <v>0</v>
      </c>
      <c r="J18" s="24">
        <f t="shared" si="2"/>
        <v>0</v>
      </c>
      <c r="K18" s="25">
        <v>0</v>
      </c>
      <c r="L18" s="26">
        <v>0</v>
      </c>
      <c r="M18" s="25">
        <v>0</v>
      </c>
      <c r="N18" s="26">
        <v>0</v>
      </c>
      <c r="O18" s="25">
        <v>0</v>
      </c>
      <c r="P18" s="26">
        <v>0</v>
      </c>
      <c r="Q18" s="25">
        <v>0</v>
      </c>
      <c r="R18" s="26">
        <v>0</v>
      </c>
      <c r="S18" s="25">
        <v>0</v>
      </c>
      <c r="T18" s="26">
        <v>0</v>
      </c>
      <c r="U18" s="25">
        <v>0</v>
      </c>
      <c r="V18" s="26">
        <v>0</v>
      </c>
    </row>
    <row r="19" spans="1:22" ht="14.45" customHeight="1" x14ac:dyDescent="0.25">
      <c r="A19" s="19">
        <f t="shared" si="0"/>
        <v>17</v>
      </c>
      <c r="B19" s="128">
        <v>138</v>
      </c>
      <c r="C19" s="129" t="str">
        <f>_xlfn.XLOOKUP(__xlnm._FilterDatabase_1513[[#This Row],[SAPSA Number]],'DS Point summary'!A:A,'DS Point summary'!B:B)</f>
        <v>Lorette</v>
      </c>
      <c r="D19" s="129" t="str">
        <f>_xlfn.XLOOKUP(__xlnm._FilterDatabase_1513[[#This Row],[SAPSA Number]],'DS Point summary'!A:A,'DS Point summary'!C:C)</f>
        <v>Janse van Rensburg</v>
      </c>
      <c r="E19" s="130" t="str">
        <f>_xlfn.XLOOKUP(__xlnm._FilterDatabase_1513[[#This Row],[SAPSA Number]],'DS Point summary'!A:A,'DS Point summary'!D:D)</f>
        <v>L</v>
      </c>
      <c r="F19" s="19" t="str">
        <f>_xlfn.XLOOKUP(__xlnm._FilterDatabase_1513[[#This Row],[SAPSA Number]],'DS Point summary'!A:A,'DS Point summary'!E:E)</f>
        <v>Lady</v>
      </c>
      <c r="G19" s="21">
        <f ca="1">_xlfn.XLOOKUP(__xlnm._FilterDatabase_1513[[#This Row],[SAPSA Number]],'DS Point summary'!A:A,'DS Point summary'!F:F)</f>
        <v>60</v>
      </c>
      <c r="H19" s="21" t="s">
        <v>656</v>
      </c>
      <c r="I19" s="23">
        <f t="shared" si="1"/>
        <v>0</v>
      </c>
      <c r="J19" s="24">
        <f t="shared" si="2"/>
        <v>0</v>
      </c>
      <c r="K19" s="25">
        <v>0</v>
      </c>
      <c r="L19" s="26">
        <v>0</v>
      </c>
      <c r="M19" s="25">
        <v>0</v>
      </c>
      <c r="N19" s="26">
        <v>0</v>
      </c>
      <c r="O19" s="25">
        <v>0</v>
      </c>
      <c r="P19" s="26">
        <v>0</v>
      </c>
      <c r="Q19" s="25">
        <v>0</v>
      </c>
      <c r="R19" s="26">
        <v>0</v>
      </c>
      <c r="S19" s="25">
        <v>0</v>
      </c>
      <c r="T19" s="26">
        <v>0</v>
      </c>
      <c r="U19" s="25">
        <v>0</v>
      </c>
      <c r="V19" s="26">
        <v>0</v>
      </c>
    </row>
    <row r="20" spans="1:22" ht="14.45" customHeight="1" x14ac:dyDescent="0.25">
      <c r="A20" s="19">
        <f t="shared" si="0"/>
        <v>17</v>
      </c>
      <c r="B20" s="98">
        <v>2045</v>
      </c>
      <c r="C20" s="129" t="str">
        <f>_xlfn.XLOOKUP(__xlnm._FilterDatabase_1513[[#This Row],[SAPSA Number]],'DS Point summary'!A:A,'DS Point summary'!B:B)</f>
        <v>Vasco Adrian</v>
      </c>
      <c r="D20" s="129" t="str">
        <f>_xlfn.XLOOKUP(__xlnm._FilterDatabase_1513[[#This Row],[SAPSA Number]],'DS Point summary'!A:A,'DS Point summary'!C:C)</f>
        <v>Barbolini</v>
      </c>
      <c r="E20" s="130" t="str">
        <f>_xlfn.XLOOKUP(__xlnm._FilterDatabase_1513[[#This Row],[SAPSA Number]],'DS Point summary'!A:A,'DS Point summary'!D:D)</f>
        <v>VA</v>
      </c>
      <c r="F20" s="19" t="str">
        <f ca="1">_xlfn.XLOOKUP(__xlnm._FilterDatabase_1513[[#This Row],[SAPSA Number]],'DS Point summary'!A:A,'DS Point summary'!E:E)</f>
        <v>S</v>
      </c>
      <c r="G20" s="21">
        <f ca="1">_xlfn.XLOOKUP(__xlnm._FilterDatabase_1513[[#This Row],[SAPSA Number]],'DS Point summary'!A:A,'DS Point summary'!F:F)</f>
        <v>51</v>
      </c>
      <c r="H20" s="21" t="s">
        <v>656</v>
      </c>
      <c r="I20" s="23">
        <f t="shared" si="1"/>
        <v>0</v>
      </c>
      <c r="J20" s="24">
        <f t="shared" si="2"/>
        <v>0</v>
      </c>
      <c r="K20" s="25">
        <v>0</v>
      </c>
      <c r="L20" s="26">
        <v>0</v>
      </c>
      <c r="M20" s="25">
        <v>0</v>
      </c>
      <c r="N20" s="26">
        <v>0</v>
      </c>
      <c r="O20" s="25">
        <v>0</v>
      </c>
      <c r="P20" s="26">
        <v>0</v>
      </c>
      <c r="Q20" s="25">
        <v>0</v>
      </c>
      <c r="R20" s="26">
        <v>0</v>
      </c>
      <c r="S20" s="25">
        <v>0</v>
      </c>
      <c r="T20" s="26">
        <v>0</v>
      </c>
      <c r="U20" s="25">
        <v>0</v>
      </c>
      <c r="V20" s="26">
        <v>0</v>
      </c>
    </row>
    <row r="21" spans="1:22" ht="14.45" customHeight="1" x14ac:dyDescent="0.25">
      <c r="A21" s="19">
        <f t="shared" si="0"/>
        <v>17</v>
      </c>
      <c r="B21" s="27">
        <v>1471</v>
      </c>
      <c r="C21" s="129" t="str">
        <f>_xlfn.XLOOKUP(__xlnm._FilterDatabase_1513[[#This Row],[SAPSA Number]],'DS Point summary'!A:A,'DS Point summary'!B:B)</f>
        <v>Nikolaus Phillip Karl</v>
      </c>
      <c r="D21" s="129" t="str">
        <f>_xlfn.XLOOKUP(__xlnm._FilterDatabase_1513[[#This Row],[SAPSA Number]],'DS Point summary'!A:A,'DS Point summary'!C:C)</f>
        <v>Bernhard</v>
      </c>
      <c r="E21" s="130" t="str">
        <f>_xlfn.XLOOKUP(__xlnm._FilterDatabase_1513[[#This Row],[SAPSA Number]],'DS Point summary'!A:A,'DS Point summary'!D:D)</f>
        <v>NPK</v>
      </c>
      <c r="F21" s="19" t="str">
        <f ca="1">_xlfn.XLOOKUP(__xlnm._FilterDatabase_1513[[#This Row],[SAPSA Number]],'DS Point summary'!A:A,'DS Point summary'!E:E)</f>
        <v xml:space="preserve"> </v>
      </c>
      <c r="G21" s="21">
        <f ca="1">_xlfn.XLOOKUP(__xlnm._FilterDatabase_1513[[#This Row],[SAPSA Number]],'DS Point summary'!A:A,'DS Point summary'!F:F)</f>
        <v>40</v>
      </c>
      <c r="H21" s="21" t="s">
        <v>656</v>
      </c>
      <c r="I21" s="23">
        <f t="shared" si="1"/>
        <v>0</v>
      </c>
      <c r="J21" s="24">
        <f t="shared" si="2"/>
        <v>0</v>
      </c>
      <c r="K21" s="25">
        <v>0</v>
      </c>
      <c r="L21" s="26">
        <v>0</v>
      </c>
      <c r="M21" s="25">
        <v>0</v>
      </c>
      <c r="N21" s="26">
        <v>0</v>
      </c>
      <c r="O21" s="25">
        <v>0</v>
      </c>
      <c r="P21" s="26">
        <v>0</v>
      </c>
      <c r="Q21" s="25">
        <v>0</v>
      </c>
      <c r="R21" s="26">
        <v>0</v>
      </c>
      <c r="S21" s="25">
        <v>0</v>
      </c>
      <c r="T21" s="26">
        <v>0</v>
      </c>
      <c r="U21" s="25">
        <v>0</v>
      </c>
      <c r="V21" s="26">
        <v>0</v>
      </c>
    </row>
    <row r="22" spans="1:22" ht="14.45" customHeight="1" x14ac:dyDescent="0.25">
      <c r="A22" s="19">
        <f t="shared" si="0"/>
        <v>17</v>
      </c>
      <c r="B22" s="27">
        <v>4624</v>
      </c>
      <c r="C22" s="129" t="str">
        <f>_xlfn.XLOOKUP(__xlnm._FilterDatabase_1513[[#This Row],[SAPSA Number]],'DS Point summary'!A:A,'DS Point summary'!B:B)</f>
        <v>Stephanus Christiaan</v>
      </c>
      <c r="D22" s="129" t="str">
        <f>_xlfn.XLOOKUP(__xlnm._FilterDatabase_1513[[#This Row],[SAPSA Number]],'DS Point summary'!A:A,'DS Point summary'!C:C)</f>
        <v>Bester</v>
      </c>
      <c r="E22" s="130" t="str">
        <f>_xlfn.XLOOKUP(__xlnm._FilterDatabase_1513[[#This Row],[SAPSA Number]],'DS Point summary'!A:A,'DS Point summary'!D:D)</f>
        <v>SC</v>
      </c>
      <c r="F22" s="19" t="str">
        <f ca="1">_xlfn.XLOOKUP(__xlnm._FilterDatabase_1513[[#This Row],[SAPSA Number]],'DS Point summary'!A:A,'DS Point summary'!E:E)</f>
        <v>S</v>
      </c>
      <c r="G22" s="21">
        <f ca="1">_xlfn.XLOOKUP(__xlnm._FilterDatabase_1513[[#This Row],[SAPSA Number]],'DS Point summary'!A:A,'DS Point summary'!F:F)</f>
        <v>54</v>
      </c>
      <c r="H22" s="21" t="s">
        <v>656</v>
      </c>
      <c r="I22" s="23">
        <f t="shared" si="1"/>
        <v>0</v>
      </c>
      <c r="J22" s="24">
        <f t="shared" si="2"/>
        <v>0</v>
      </c>
      <c r="K22" s="25">
        <v>0</v>
      </c>
      <c r="L22" s="26">
        <v>0</v>
      </c>
      <c r="M22" s="25">
        <v>0</v>
      </c>
      <c r="N22" s="26">
        <v>0</v>
      </c>
      <c r="O22" s="25">
        <v>0</v>
      </c>
      <c r="P22" s="26">
        <v>0</v>
      </c>
      <c r="Q22" s="25">
        <v>0</v>
      </c>
      <c r="R22" s="26">
        <v>0</v>
      </c>
      <c r="S22" s="25">
        <v>0</v>
      </c>
      <c r="T22" s="26">
        <v>0</v>
      </c>
      <c r="U22" s="25">
        <v>0</v>
      </c>
      <c r="V22" s="26">
        <v>0</v>
      </c>
    </row>
    <row r="23" spans="1:22" ht="14.45" customHeight="1" x14ac:dyDescent="0.25">
      <c r="A23" s="19">
        <f t="shared" si="0"/>
        <v>17</v>
      </c>
      <c r="B23" s="27">
        <v>3225</v>
      </c>
      <c r="C23" s="129" t="str">
        <f>_xlfn.XLOOKUP(__xlnm._FilterDatabase_1513[[#This Row],[SAPSA Number]],'DS Point summary'!A:A,'DS Point summary'!B:B)</f>
        <v>Justin Bernard</v>
      </c>
      <c r="D23" s="129" t="str">
        <f>_xlfn.XLOOKUP(__xlnm._FilterDatabase_1513[[#This Row],[SAPSA Number]],'DS Point summary'!A:A,'DS Point summary'!C:C)</f>
        <v>Bohler</v>
      </c>
      <c r="E23" s="130" t="str">
        <f>_xlfn.XLOOKUP(__xlnm._FilterDatabase_1513[[#This Row],[SAPSA Number]],'DS Point summary'!A:A,'DS Point summary'!D:D)</f>
        <v>JB</v>
      </c>
      <c r="F23" s="19" t="str">
        <f ca="1">_xlfn.XLOOKUP(__xlnm._FilterDatabase_1513[[#This Row],[SAPSA Number]],'DS Point summary'!A:A,'DS Point summary'!E:E)</f>
        <v xml:space="preserve"> </v>
      </c>
      <c r="G23" s="21">
        <f ca="1">_xlfn.XLOOKUP(__xlnm._FilterDatabase_1513[[#This Row],[SAPSA Number]],'DS Point summary'!A:A,'DS Point summary'!F:F)</f>
        <v>41</v>
      </c>
      <c r="H23" s="21" t="s">
        <v>656</v>
      </c>
      <c r="I23" s="23">
        <f t="shared" si="1"/>
        <v>0</v>
      </c>
      <c r="J23" s="24">
        <f t="shared" si="2"/>
        <v>0</v>
      </c>
      <c r="K23" s="25">
        <v>0</v>
      </c>
      <c r="L23" s="26">
        <v>0</v>
      </c>
      <c r="M23" s="25">
        <v>0</v>
      </c>
      <c r="N23" s="26">
        <v>0</v>
      </c>
      <c r="O23" s="25">
        <v>0</v>
      </c>
      <c r="P23" s="26">
        <v>0</v>
      </c>
      <c r="Q23" s="25">
        <v>0</v>
      </c>
      <c r="R23" s="26">
        <v>0</v>
      </c>
      <c r="S23" s="25">
        <v>0</v>
      </c>
      <c r="T23" s="26">
        <v>0</v>
      </c>
      <c r="U23" s="25">
        <v>0</v>
      </c>
      <c r="V23" s="26">
        <v>0</v>
      </c>
    </row>
    <row r="24" spans="1:22" ht="14.45" customHeight="1" x14ac:dyDescent="0.25">
      <c r="A24" s="19">
        <f t="shared" si="0"/>
        <v>17</v>
      </c>
      <c r="B24" s="20">
        <v>3226</v>
      </c>
      <c r="C24" s="129" t="str">
        <f>_xlfn.XLOOKUP(__xlnm._FilterDatabase_1513[[#This Row],[SAPSA Number]],'DS Point summary'!A:A,'DS Point summary'!B:B)</f>
        <v>Kirsty Ann</v>
      </c>
      <c r="D24" s="129" t="str">
        <f>_xlfn.XLOOKUP(__xlnm._FilterDatabase_1513[[#This Row],[SAPSA Number]],'DS Point summary'!A:A,'DS Point summary'!C:C)</f>
        <v>Bohler</v>
      </c>
      <c r="E24" s="130" t="str">
        <f>_xlfn.XLOOKUP(__xlnm._FilterDatabase_1513[[#This Row],[SAPSA Number]],'DS Point summary'!A:A,'DS Point summary'!D:D)</f>
        <v>KA</v>
      </c>
      <c r="F24" s="19" t="str">
        <f>_xlfn.XLOOKUP(__xlnm._FilterDatabase_1513[[#This Row],[SAPSA Number]],'DS Point summary'!A:A,'DS Point summary'!E:E)</f>
        <v>Lady</v>
      </c>
      <c r="G24" s="21">
        <f ca="1">_xlfn.XLOOKUP(__xlnm._FilterDatabase_1513[[#This Row],[SAPSA Number]],'DS Point summary'!A:A,'DS Point summary'!F:F)</f>
        <v>39</v>
      </c>
      <c r="H24" s="21" t="s">
        <v>656</v>
      </c>
      <c r="I24" s="23">
        <f t="shared" si="1"/>
        <v>0</v>
      </c>
      <c r="J24" s="24">
        <f t="shared" si="2"/>
        <v>0</v>
      </c>
      <c r="K24" s="25">
        <v>0</v>
      </c>
      <c r="L24" s="26">
        <v>0</v>
      </c>
      <c r="M24" s="25">
        <v>0</v>
      </c>
      <c r="N24" s="26">
        <v>0</v>
      </c>
      <c r="O24" s="25">
        <v>0</v>
      </c>
      <c r="P24" s="26">
        <v>0</v>
      </c>
      <c r="Q24" s="25">
        <v>0</v>
      </c>
      <c r="R24" s="26">
        <v>0</v>
      </c>
      <c r="S24" s="25">
        <v>0</v>
      </c>
      <c r="T24" s="26">
        <v>0</v>
      </c>
      <c r="U24" s="25">
        <v>0</v>
      </c>
      <c r="V24" s="26">
        <v>0</v>
      </c>
    </row>
    <row r="25" spans="1:22" ht="14.45" customHeight="1" x14ac:dyDescent="0.25">
      <c r="A25" s="19">
        <f t="shared" si="0"/>
        <v>17</v>
      </c>
      <c r="B25" s="27">
        <v>3349</v>
      </c>
      <c r="C25" s="129" t="str">
        <f>_xlfn.XLOOKUP(__xlnm._FilterDatabase_1513[[#This Row],[SAPSA Number]],'DS Point summary'!A:A,'DS Point summary'!B:B)</f>
        <v>Stefanus Christiaan</v>
      </c>
      <c r="D25" s="129" t="str">
        <f>_xlfn.XLOOKUP(__xlnm._FilterDatabase_1513[[#This Row],[SAPSA Number]],'DS Point summary'!A:A,'DS Point summary'!C:C)</f>
        <v>Bosch</v>
      </c>
      <c r="E25" s="130" t="str">
        <f>_xlfn.XLOOKUP(__xlnm._FilterDatabase_1513[[#This Row],[SAPSA Number]],'DS Point summary'!A:A,'DS Point summary'!D:D)</f>
        <v>SC</v>
      </c>
      <c r="F25" s="19" t="str">
        <f ca="1">_xlfn.XLOOKUP(__xlnm._FilterDatabase_1513[[#This Row],[SAPSA Number]],'DS Point summary'!A:A,'DS Point summary'!E:E)</f>
        <v xml:space="preserve"> </v>
      </c>
      <c r="G25" s="21">
        <f ca="1">_xlfn.XLOOKUP(__xlnm._FilterDatabase_1513[[#This Row],[SAPSA Number]],'DS Point summary'!A:A,'DS Point summary'!F:F)</f>
        <v>50</v>
      </c>
      <c r="H25" s="21" t="s">
        <v>656</v>
      </c>
      <c r="I25" s="23">
        <f t="shared" si="1"/>
        <v>0</v>
      </c>
      <c r="J25" s="24">
        <f t="shared" si="2"/>
        <v>0</v>
      </c>
      <c r="K25" s="25">
        <v>0</v>
      </c>
      <c r="L25" s="26">
        <v>0</v>
      </c>
      <c r="M25" s="25">
        <v>0</v>
      </c>
      <c r="N25" s="26">
        <v>0</v>
      </c>
      <c r="O25" s="25">
        <v>0</v>
      </c>
      <c r="P25" s="26">
        <v>0</v>
      </c>
      <c r="Q25" s="25">
        <v>0</v>
      </c>
      <c r="R25" s="26">
        <v>0</v>
      </c>
      <c r="S25" s="25">
        <v>0</v>
      </c>
      <c r="T25" s="26">
        <v>0</v>
      </c>
      <c r="U25" s="25">
        <v>0</v>
      </c>
      <c r="V25" s="26">
        <v>0</v>
      </c>
    </row>
    <row r="26" spans="1:22" ht="14.45" customHeight="1" x14ac:dyDescent="0.25">
      <c r="A26" s="19">
        <f t="shared" si="0"/>
        <v>17</v>
      </c>
      <c r="B26" s="27">
        <v>6310</v>
      </c>
      <c r="C26" s="129" t="str">
        <f>_xlfn.XLOOKUP(__xlnm._FilterDatabase_1513[[#This Row],[SAPSA Number]],'DS Point summary'!A:A,'DS Point summary'!B:B)</f>
        <v xml:space="preserve">Charl </v>
      </c>
      <c r="D26" s="129" t="str">
        <f>_xlfn.XLOOKUP(__xlnm._FilterDatabase_1513[[#This Row],[SAPSA Number]],'DS Point summary'!A:A,'DS Point summary'!C:C)</f>
        <v>Botha</v>
      </c>
      <c r="E26" s="130" t="str">
        <f>_xlfn.XLOOKUP(__xlnm._FilterDatabase_1513[[#This Row],[SAPSA Number]],'DS Point summary'!A:A,'DS Point summary'!D:D)</f>
        <v>C</v>
      </c>
      <c r="F26" s="19" t="str">
        <f ca="1">_xlfn.XLOOKUP(__xlnm._FilterDatabase_1513[[#This Row],[SAPSA Number]],'DS Point summary'!A:A,'DS Point summary'!E:E)</f>
        <v xml:space="preserve"> </v>
      </c>
      <c r="G26" s="21">
        <f ca="1">_xlfn.XLOOKUP(__xlnm._FilterDatabase_1513[[#This Row],[SAPSA Number]],'DS Point summary'!A:A,'DS Point summary'!F:F)</f>
        <v>28</v>
      </c>
      <c r="H26" s="21" t="s">
        <v>656</v>
      </c>
      <c r="I26" s="23">
        <f t="shared" si="1"/>
        <v>0</v>
      </c>
      <c r="J26" s="24">
        <f t="shared" si="2"/>
        <v>0</v>
      </c>
      <c r="K26" s="25">
        <v>0</v>
      </c>
      <c r="L26" s="26">
        <v>0</v>
      </c>
      <c r="M26" s="25">
        <v>0</v>
      </c>
      <c r="N26" s="26">
        <v>0</v>
      </c>
      <c r="O26" s="25">
        <v>0</v>
      </c>
      <c r="P26" s="26">
        <v>0</v>
      </c>
      <c r="Q26" s="25">
        <v>0</v>
      </c>
      <c r="R26" s="26">
        <v>0</v>
      </c>
      <c r="S26" s="25">
        <v>0</v>
      </c>
      <c r="T26" s="26">
        <v>0</v>
      </c>
      <c r="U26" s="25">
        <v>0</v>
      </c>
      <c r="V26" s="26">
        <v>0</v>
      </c>
    </row>
    <row r="27" spans="1:22" ht="14.45" customHeight="1" x14ac:dyDescent="0.25">
      <c r="A27" s="19">
        <f>RANK(J27,J$2:J$155,0)</f>
        <v>17</v>
      </c>
      <c r="B27" s="20">
        <v>4621</v>
      </c>
      <c r="C27" s="129" t="str">
        <f>_xlfn.XLOOKUP(__xlnm._FilterDatabase_1513[[#This Row],[SAPSA Number]],'DS Point summary'!A:A,'DS Point summary'!B:B)</f>
        <v>Colin</v>
      </c>
      <c r="D27" s="129" t="str">
        <f>_xlfn.XLOOKUP(__xlnm._FilterDatabase_1513[[#This Row],[SAPSA Number]],'DS Point summary'!A:A,'DS Point summary'!C:C)</f>
        <v>Bowring</v>
      </c>
      <c r="E27" s="130" t="str">
        <f>_xlfn.XLOOKUP(__xlnm._FilterDatabase_1513[[#This Row],[SAPSA Number]],'DS Point summary'!A:A,'DS Point summary'!D:D)</f>
        <v>C</v>
      </c>
      <c r="F27" s="19" t="str">
        <f>_xlfn.XLOOKUP(__xlnm._FilterDatabase_1513[[#This Row],[SAPSA Number]],'DS Point summary'!A:A,'DS Point summary'!E:E)</f>
        <v>SS</v>
      </c>
      <c r="G27" s="21">
        <f ca="1">_xlfn.XLOOKUP(__xlnm._FilterDatabase_1513[[#This Row],[SAPSA Number]],'DS Point summary'!A:A,'DS Point summary'!F:F)</f>
        <v>60</v>
      </c>
      <c r="H27" s="21" t="s">
        <v>656</v>
      </c>
      <c r="I27" s="23">
        <f t="shared" si="1"/>
        <v>0</v>
      </c>
      <c r="J27" s="24">
        <f t="shared" si="2"/>
        <v>0</v>
      </c>
      <c r="K27" s="25">
        <v>0</v>
      </c>
      <c r="L27" s="26">
        <v>0</v>
      </c>
      <c r="M27" s="25">
        <v>0</v>
      </c>
      <c r="N27" s="26">
        <v>0</v>
      </c>
      <c r="O27" s="25">
        <v>0</v>
      </c>
      <c r="P27" s="26">
        <v>0</v>
      </c>
      <c r="Q27" s="25">
        <v>0</v>
      </c>
      <c r="R27" s="26">
        <v>0</v>
      </c>
      <c r="S27" s="25">
        <v>0</v>
      </c>
      <c r="T27" s="26">
        <v>0</v>
      </c>
      <c r="U27" s="25">
        <v>0</v>
      </c>
      <c r="V27" s="26">
        <v>0</v>
      </c>
    </row>
    <row r="28" spans="1:22" ht="14.45" customHeight="1" x14ac:dyDescent="0.25">
      <c r="A28" s="19">
        <f t="shared" ref="A28:A55" si="3">RANK(J28,J$2:J$136,0)</f>
        <v>17</v>
      </c>
      <c r="B28" s="20">
        <v>3338</v>
      </c>
      <c r="C28" s="129" t="str">
        <f>_xlfn.XLOOKUP(__xlnm._FilterDatabase_1513[[#This Row],[SAPSA Number]],'DS Point summary'!A:A,'DS Point summary'!B:B)</f>
        <v>Carl Johann</v>
      </c>
      <c r="D28" s="129" t="str">
        <f>_xlfn.XLOOKUP(__xlnm._FilterDatabase_1513[[#This Row],[SAPSA Number]],'DS Point summary'!A:A,'DS Point summary'!C:C)</f>
        <v>Brandt</v>
      </c>
      <c r="E28" s="130" t="str">
        <f>_xlfn.XLOOKUP(__xlnm._FilterDatabase_1513[[#This Row],[SAPSA Number]],'DS Point summary'!A:A,'DS Point summary'!D:D)</f>
        <v>CJ</v>
      </c>
      <c r="F28" s="19" t="str">
        <f ca="1">_xlfn.XLOOKUP(__xlnm._FilterDatabase_1513[[#This Row],[SAPSA Number]],'DS Point summary'!A:A,'DS Point summary'!E:E)</f>
        <v>S</v>
      </c>
      <c r="G28" s="21">
        <f ca="1">_xlfn.XLOOKUP(__xlnm._FilterDatabase_1513[[#This Row],[SAPSA Number]],'DS Point summary'!A:A,'DS Point summary'!F:F)</f>
        <v>51</v>
      </c>
      <c r="H28" s="21" t="s">
        <v>656</v>
      </c>
      <c r="I28" s="23">
        <f t="shared" si="1"/>
        <v>0</v>
      </c>
      <c r="J28" s="24">
        <f t="shared" si="2"/>
        <v>0</v>
      </c>
      <c r="K28" s="25">
        <v>0</v>
      </c>
      <c r="L28" s="26">
        <v>0</v>
      </c>
      <c r="M28" s="25">
        <v>0</v>
      </c>
      <c r="N28" s="26">
        <v>0</v>
      </c>
      <c r="O28" s="25">
        <v>0</v>
      </c>
      <c r="P28" s="26">
        <v>0</v>
      </c>
      <c r="Q28" s="25">
        <v>0</v>
      </c>
      <c r="R28" s="26">
        <v>0</v>
      </c>
      <c r="S28" s="25">
        <v>0</v>
      </c>
      <c r="T28" s="26">
        <v>0</v>
      </c>
      <c r="U28" s="25">
        <v>0</v>
      </c>
      <c r="V28" s="26">
        <v>0</v>
      </c>
    </row>
    <row r="29" spans="1:22" ht="14.45" customHeight="1" x14ac:dyDescent="0.25">
      <c r="A29" s="19">
        <f t="shared" si="3"/>
        <v>17</v>
      </c>
      <c r="B29" s="27">
        <v>3350</v>
      </c>
      <c r="C29" s="129" t="str">
        <f>_xlfn.XLOOKUP(__xlnm._FilterDatabase_1513[[#This Row],[SAPSA Number]],'DS Point summary'!A:A,'DS Point summary'!B:B)</f>
        <v>Conrad Ernest</v>
      </c>
      <c r="D29" s="129" t="str">
        <f>_xlfn.XLOOKUP(__xlnm._FilterDatabase_1513[[#This Row],[SAPSA Number]],'DS Point summary'!A:A,'DS Point summary'!C:C)</f>
        <v>Brandt</v>
      </c>
      <c r="E29" s="130" t="str">
        <f>_xlfn.XLOOKUP(__xlnm._FilterDatabase_1513[[#This Row],[SAPSA Number]],'DS Point summary'!A:A,'DS Point summary'!D:D)</f>
        <v>CE</v>
      </c>
      <c r="F29" s="19" t="str">
        <f ca="1">_xlfn.XLOOKUP(__xlnm._FilterDatabase_1513[[#This Row],[SAPSA Number]],'DS Point summary'!A:A,'DS Point summary'!E:E)</f>
        <v xml:space="preserve"> </v>
      </c>
      <c r="G29" s="21">
        <f ca="1">_xlfn.XLOOKUP(__xlnm._FilterDatabase_1513[[#This Row],[SAPSA Number]],'DS Point summary'!A:A,'DS Point summary'!F:F)</f>
        <v>48</v>
      </c>
      <c r="H29" s="21" t="s">
        <v>656</v>
      </c>
      <c r="I29" s="23">
        <f t="shared" si="1"/>
        <v>0</v>
      </c>
      <c r="J29" s="24">
        <f t="shared" si="2"/>
        <v>0</v>
      </c>
      <c r="K29" s="25">
        <v>0</v>
      </c>
      <c r="L29" s="26">
        <v>0</v>
      </c>
      <c r="M29" s="25">
        <v>0</v>
      </c>
      <c r="N29" s="26">
        <v>0</v>
      </c>
      <c r="O29" s="25">
        <v>0</v>
      </c>
      <c r="P29" s="26">
        <v>0</v>
      </c>
      <c r="Q29" s="25">
        <v>0</v>
      </c>
      <c r="R29" s="26">
        <v>0</v>
      </c>
      <c r="S29" s="25">
        <v>0</v>
      </c>
      <c r="T29" s="26">
        <v>0</v>
      </c>
      <c r="U29" s="25">
        <v>0</v>
      </c>
      <c r="V29" s="26">
        <v>0</v>
      </c>
    </row>
    <row r="30" spans="1:22" ht="14.45" customHeight="1" x14ac:dyDescent="0.25">
      <c r="A30" s="19">
        <f t="shared" si="3"/>
        <v>17</v>
      </c>
      <c r="B30" s="27">
        <v>3576</v>
      </c>
      <c r="C30" s="129" t="str">
        <f>_xlfn.XLOOKUP(__xlnm._FilterDatabase_1513[[#This Row],[SAPSA Number]],'DS Point summary'!A:A,'DS Point summary'!B:B)</f>
        <v>Christoff Mechiel</v>
      </c>
      <c r="D30" s="129" t="str">
        <f>_xlfn.XLOOKUP(__xlnm._FilterDatabase_1513[[#This Row],[SAPSA Number]],'DS Point summary'!A:A,'DS Point summary'!C:C)</f>
        <v>Brandt</v>
      </c>
      <c r="E30" s="130" t="str">
        <f>_xlfn.XLOOKUP(__xlnm._FilterDatabase_1513[[#This Row],[SAPSA Number]],'DS Point summary'!A:A,'DS Point summary'!D:D)</f>
        <v>CM</v>
      </c>
      <c r="F30" s="19" t="str">
        <f ca="1">_xlfn.XLOOKUP(__xlnm._FilterDatabase_1513[[#This Row],[SAPSA Number]],'DS Point summary'!A:A,'DS Point summary'!E:E)</f>
        <v xml:space="preserve"> </v>
      </c>
      <c r="G30" s="21">
        <f ca="1">_xlfn.XLOOKUP(__xlnm._FilterDatabase_1513[[#This Row],[SAPSA Number]],'DS Point summary'!A:A,'DS Point summary'!F:F)</f>
        <v>44</v>
      </c>
      <c r="H30" s="21" t="s">
        <v>656</v>
      </c>
      <c r="I30" s="23">
        <f t="shared" si="1"/>
        <v>0</v>
      </c>
      <c r="J30" s="24">
        <f t="shared" si="2"/>
        <v>0</v>
      </c>
      <c r="K30" s="25">
        <v>0</v>
      </c>
      <c r="L30" s="26">
        <v>0</v>
      </c>
      <c r="M30" s="25">
        <v>0</v>
      </c>
      <c r="N30" s="26">
        <v>0</v>
      </c>
      <c r="O30" s="25">
        <v>0</v>
      </c>
      <c r="P30" s="26">
        <v>0</v>
      </c>
      <c r="Q30" s="25">
        <v>0</v>
      </c>
      <c r="R30" s="26">
        <v>0</v>
      </c>
      <c r="S30" s="25">
        <v>0</v>
      </c>
      <c r="T30" s="26">
        <v>0</v>
      </c>
      <c r="U30" s="25">
        <v>0</v>
      </c>
      <c r="V30" s="26">
        <v>0</v>
      </c>
    </row>
    <row r="31" spans="1:22" ht="14.45" customHeight="1" x14ac:dyDescent="0.25">
      <c r="A31" s="19">
        <f t="shared" si="3"/>
        <v>17</v>
      </c>
      <c r="B31" s="27">
        <v>3577</v>
      </c>
      <c r="C31" s="129" t="str">
        <f>_xlfn.XLOOKUP(__xlnm._FilterDatabase_1513[[#This Row],[SAPSA Number]],'DS Point summary'!A:A,'DS Point summary'!B:B)</f>
        <v>Werner</v>
      </c>
      <c r="D31" s="129" t="str">
        <f>_xlfn.XLOOKUP(__xlnm._FilterDatabase_1513[[#This Row],[SAPSA Number]],'DS Point summary'!A:A,'DS Point summary'!C:C)</f>
        <v>Britz</v>
      </c>
      <c r="E31" s="130" t="str">
        <f>_xlfn.XLOOKUP(__xlnm._FilterDatabase_1513[[#This Row],[SAPSA Number]],'DS Point summary'!A:A,'DS Point summary'!D:D)</f>
        <v>w</v>
      </c>
      <c r="F31" s="19" t="str">
        <f ca="1">_xlfn.XLOOKUP(__xlnm._FilterDatabase_1513[[#This Row],[SAPSA Number]],'DS Point summary'!A:A,'DS Point summary'!E:E)</f>
        <v xml:space="preserve"> </v>
      </c>
      <c r="G31" s="21">
        <f ca="1">_xlfn.XLOOKUP(__xlnm._FilterDatabase_1513[[#This Row],[SAPSA Number]],'DS Point summary'!A:A,'DS Point summary'!F:F)</f>
        <v>41</v>
      </c>
      <c r="H31" s="21" t="s">
        <v>656</v>
      </c>
      <c r="I31" s="23">
        <f t="shared" si="1"/>
        <v>0</v>
      </c>
      <c r="J31" s="24">
        <f t="shared" si="2"/>
        <v>0</v>
      </c>
      <c r="K31" s="25">
        <v>0</v>
      </c>
      <c r="L31" s="26">
        <v>0</v>
      </c>
      <c r="M31" s="25">
        <v>0</v>
      </c>
      <c r="N31" s="26">
        <v>0</v>
      </c>
      <c r="O31" s="25">
        <v>0</v>
      </c>
      <c r="P31" s="26">
        <v>0</v>
      </c>
      <c r="Q31" s="25">
        <v>0</v>
      </c>
      <c r="R31" s="26">
        <v>0</v>
      </c>
      <c r="S31" s="25">
        <v>0</v>
      </c>
      <c r="T31" s="26">
        <v>0</v>
      </c>
      <c r="U31" s="25">
        <v>0</v>
      </c>
      <c r="V31" s="26">
        <v>0</v>
      </c>
    </row>
    <row r="32" spans="1:22" ht="14.45" customHeight="1" x14ac:dyDescent="0.25">
      <c r="A32" s="19">
        <f t="shared" si="3"/>
        <v>17</v>
      </c>
      <c r="B32" s="28">
        <v>402</v>
      </c>
      <c r="C32" s="129" t="str">
        <f>_xlfn.XLOOKUP(__xlnm._FilterDatabase_1513[[#This Row],[SAPSA Number]],'DS Point summary'!A:A,'DS Point summary'!B:B)</f>
        <v>Gary Mark</v>
      </c>
      <c r="D32" s="129" t="str">
        <f>_xlfn.XLOOKUP(__xlnm._FilterDatabase_1513[[#This Row],[SAPSA Number]],'DS Point summary'!A:A,'DS Point summary'!C:C)</f>
        <v>Buchler</v>
      </c>
      <c r="E32" s="130" t="str">
        <f>_xlfn.XLOOKUP(__xlnm._FilterDatabase_1513[[#This Row],[SAPSA Number]],'DS Point summary'!A:A,'DS Point summary'!D:D)</f>
        <v>GM</v>
      </c>
      <c r="F32" s="19" t="str">
        <f ca="1">_xlfn.XLOOKUP(__xlnm._FilterDatabase_1513[[#This Row],[SAPSA Number]],'DS Point summary'!A:A,'DS Point summary'!E:E)</f>
        <v>S</v>
      </c>
      <c r="G32" s="21">
        <f ca="1">_xlfn.XLOOKUP(__xlnm._FilterDatabase_1513[[#This Row],[SAPSA Number]],'DS Point summary'!A:A,'DS Point summary'!F:F)</f>
        <v>54</v>
      </c>
      <c r="H32" s="21" t="s">
        <v>656</v>
      </c>
      <c r="I32" s="23">
        <f t="shared" si="1"/>
        <v>0</v>
      </c>
      <c r="J32" s="24">
        <f t="shared" si="2"/>
        <v>0</v>
      </c>
      <c r="K32" s="25">
        <v>0</v>
      </c>
      <c r="L32" s="26">
        <v>0</v>
      </c>
      <c r="M32" s="25">
        <v>0</v>
      </c>
      <c r="N32" s="26">
        <v>0</v>
      </c>
      <c r="O32" s="25">
        <v>0</v>
      </c>
      <c r="P32" s="26">
        <v>0</v>
      </c>
      <c r="Q32" s="25">
        <v>0</v>
      </c>
      <c r="R32" s="26">
        <v>0</v>
      </c>
      <c r="S32" s="25">
        <v>0</v>
      </c>
      <c r="T32" s="26">
        <v>0</v>
      </c>
      <c r="U32" s="25">
        <v>0</v>
      </c>
      <c r="V32" s="26">
        <v>0</v>
      </c>
    </row>
    <row r="33" spans="1:22" ht="14.45" customHeight="1" x14ac:dyDescent="0.25">
      <c r="A33" s="19">
        <f t="shared" si="3"/>
        <v>17</v>
      </c>
      <c r="B33" s="46">
        <v>5304</v>
      </c>
      <c r="C33" s="129" t="str">
        <f>_xlfn.XLOOKUP(__xlnm._FilterDatabase_1513[[#This Row],[SAPSA Number]],'DS Point summary'!A:A,'DS Point summary'!B:B)</f>
        <v>Johan Gerard</v>
      </c>
      <c r="D33" s="129" t="str">
        <f>_xlfn.XLOOKUP(__xlnm._FilterDatabase_1513[[#This Row],[SAPSA Number]],'DS Point summary'!A:A,'DS Point summary'!C:C)</f>
        <v>Bultman</v>
      </c>
      <c r="E33" s="130" t="str">
        <f>_xlfn.XLOOKUP(__xlnm._FilterDatabase_1513[[#This Row],[SAPSA Number]],'DS Point summary'!A:A,'DS Point summary'!D:D)</f>
        <v>JG</v>
      </c>
      <c r="F33" s="19" t="str">
        <f ca="1">_xlfn.XLOOKUP(__xlnm._FilterDatabase_1513[[#This Row],[SAPSA Number]],'DS Point summary'!A:A,'DS Point summary'!E:E)</f>
        <v xml:space="preserve"> </v>
      </c>
      <c r="G33" s="21">
        <f ca="1">_xlfn.XLOOKUP(__xlnm._FilterDatabase_1513[[#This Row],[SAPSA Number]],'DS Point summary'!A:A,'DS Point summary'!F:F)</f>
        <v>38</v>
      </c>
      <c r="H33" s="21" t="s">
        <v>656</v>
      </c>
      <c r="I33" s="23">
        <f t="shared" si="1"/>
        <v>0</v>
      </c>
      <c r="J33" s="24">
        <f t="shared" si="2"/>
        <v>0</v>
      </c>
      <c r="K33" s="25">
        <v>0</v>
      </c>
      <c r="L33" s="26">
        <v>0</v>
      </c>
      <c r="M33" s="25">
        <v>0</v>
      </c>
      <c r="N33" s="26">
        <v>0</v>
      </c>
      <c r="O33" s="25">
        <v>0</v>
      </c>
      <c r="P33" s="26">
        <v>0</v>
      </c>
      <c r="Q33" s="25">
        <v>0</v>
      </c>
      <c r="R33" s="26">
        <v>0</v>
      </c>
      <c r="S33" s="25">
        <v>0</v>
      </c>
      <c r="T33" s="26">
        <v>0</v>
      </c>
      <c r="U33" s="25">
        <v>0</v>
      </c>
      <c r="V33" s="26">
        <v>0</v>
      </c>
    </row>
    <row r="34" spans="1:22" ht="14.45" customHeight="1" x14ac:dyDescent="0.25">
      <c r="A34" s="19">
        <f t="shared" si="3"/>
        <v>17</v>
      </c>
      <c r="B34" s="27">
        <v>259</v>
      </c>
      <c r="C34" s="129" t="str">
        <f>_xlfn.XLOOKUP(__xlnm._FilterDatabase_1513[[#This Row],[SAPSA Number]],'DS Point summary'!A:A,'DS Point summary'!B:B)</f>
        <v>Kathleen Beresford</v>
      </c>
      <c r="D34" s="129" t="str">
        <f>_xlfn.XLOOKUP(__xlnm._FilterDatabase_1513[[#This Row],[SAPSA Number]],'DS Point summary'!A:A,'DS Point summary'!C:C)</f>
        <v>Carter</v>
      </c>
      <c r="E34" s="130" t="str">
        <f>_xlfn.XLOOKUP(__xlnm._FilterDatabase_1513[[#This Row],[SAPSA Number]],'DS Point summary'!A:A,'DS Point summary'!D:D)</f>
        <v>KB</v>
      </c>
      <c r="F34" s="19" t="str">
        <f>_xlfn.XLOOKUP(__xlnm._FilterDatabase_1513[[#This Row],[SAPSA Number]],'DS Point summary'!A:A,'DS Point summary'!E:E)</f>
        <v>Lady</v>
      </c>
      <c r="G34" s="21">
        <f ca="1">_xlfn.XLOOKUP(__xlnm._FilterDatabase_1513[[#This Row],[SAPSA Number]],'DS Point summary'!A:A,'DS Point summary'!F:F)</f>
        <v>36</v>
      </c>
      <c r="H34" s="21" t="s">
        <v>656</v>
      </c>
      <c r="I34" s="23">
        <f t="shared" ref="I34:I65" si="4">(IF(K34&gt;0,1,0)+(IF(L34&gt;0,1,0))+(IF(M34&gt;0,1,0))+(IF(N34&gt;0,1,0))+(IF(O34&gt;0,1,0))+(IF(P34&gt;0,1,0))+(IF(Q34&gt;0,1,0))+(IF(R34&gt;0,1,0))+(IF(S34&gt;0,1,0))+(IF(T34&gt;0,1,0))+(IF(U34&gt;0,1,0))+(IF(V34&gt;0,1,0)))</f>
        <v>0</v>
      </c>
      <c r="J34" s="24">
        <f t="shared" ref="J34:J65" si="5">(LARGE(K34:U34,1)+LARGE(K34:U34,2)+LARGE(K34:U34,3)+LARGE(K34:U34,4)+LARGE(K34:U34,5))/5</f>
        <v>0</v>
      </c>
      <c r="K34" s="25">
        <v>0</v>
      </c>
      <c r="L34" s="26">
        <v>0</v>
      </c>
      <c r="M34" s="25">
        <v>0</v>
      </c>
      <c r="N34" s="26">
        <v>0</v>
      </c>
      <c r="O34" s="25">
        <v>0</v>
      </c>
      <c r="P34" s="26">
        <v>0</v>
      </c>
      <c r="Q34" s="25">
        <v>0</v>
      </c>
      <c r="R34" s="26">
        <v>0</v>
      </c>
      <c r="S34" s="25">
        <v>0</v>
      </c>
      <c r="T34" s="26">
        <v>0</v>
      </c>
      <c r="U34" s="25">
        <v>0</v>
      </c>
      <c r="V34" s="26">
        <v>0</v>
      </c>
    </row>
    <row r="35" spans="1:22" ht="14.45" customHeight="1" x14ac:dyDescent="0.25">
      <c r="A35" s="19">
        <f t="shared" si="3"/>
        <v>17</v>
      </c>
      <c r="B35" s="27">
        <v>4316</v>
      </c>
      <c r="C35" s="129" t="str">
        <f>_xlfn.XLOOKUP(__xlnm._FilterDatabase_1513[[#This Row],[SAPSA Number]],'DS Point summary'!A:A,'DS Point summary'!B:B)</f>
        <v>Wilhelm Jacobus</v>
      </c>
      <c r="D35" s="129" t="str">
        <f>_xlfn.XLOOKUP(__xlnm._FilterDatabase_1513[[#This Row],[SAPSA Number]],'DS Point summary'!A:A,'DS Point summary'!C:C)</f>
        <v>Coetzee</v>
      </c>
      <c r="E35" s="130" t="str">
        <f>_xlfn.XLOOKUP(__xlnm._FilterDatabase_1513[[#This Row],[SAPSA Number]],'DS Point summary'!A:A,'DS Point summary'!D:D)</f>
        <v>WJ</v>
      </c>
      <c r="F35" s="19" t="str">
        <f ca="1">_xlfn.XLOOKUP(__xlnm._FilterDatabase_1513[[#This Row],[SAPSA Number]],'DS Point summary'!A:A,'DS Point summary'!E:E)</f>
        <v>S</v>
      </c>
      <c r="G35" s="21">
        <f ca="1">_xlfn.XLOOKUP(__xlnm._FilterDatabase_1513[[#This Row],[SAPSA Number]],'DS Point summary'!A:A,'DS Point summary'!F:F)</f>
        <v>52</v>
      </c>
      <c r="H35" s="21" t="s">
        <v>656</v>
      </c>
      <c r="I35" s="23">
        <f t="shared" si="4"/>
        <v>0</v>
      </c>
      <c r="J35" s="24">
        <f t="shared" si="5"/>
        <v>0</v>
      </c>
      <c r="K35" s="25">
        <v>0</v>
      </c>
      <c r="L35" s="26">
        <v>0</v>
      </c>
      <c r="M35" s="25">
        <v>0</v>
      </c>
      <c r="N35" s="26">
        <v>0</v>
      </c>
      <c r="O35" s="25">
        <v>0</v>
      </c>
      <c r="P35" s="26">
        <v>0</v>
      </c>
      <c r="Q35" s="25">
        <v>0</v>
      </c>
      <c r="R35" s="26">
        <v>0</v>
      </c>
      <c r="S35" s="25">
        <v>0</v>
      </c>
      <c r="T35" s="26">
        <v>0</v>
      </c>
      <c r="U35" s="25">
        <v>0</v>
      </c>
      <c r="V35" s="26">
        <v>0</v>
      </c>
    </row>
    <row r="36" spans="1:22" ht="14.45" customHeight="1" x14ac:dyDescent="0.25">
      <c r="A36" s="19">
        <f t="shared" si="3"/>
        <v>17</v>
      </c>
      <c r="B36" s="27">
        <v>5023</v>
      </c>
      <c r="C36" s="129" t="str">
        <f>_xlfn.XLOOKUP(__xlnm._FilterDatabase_1513[[#This Row],[SAPSA Number]],'DS Point summary'!A:A,'DS Point summary'!B:B)</f>
        <v>Jannie</v>
      </c>
      <c r="D36" s="129" t="str">
        <f>_xlfn.XLOOKUP(__xlnm._FilterDatabase_1513[[#This Row],[SAPSA Number]],'DS Point summary'!A:A,'DS Point summary'!C:C)</f>
        <v>Conradie</v>
      </c>
      <c r="E36" s="130" t="str">
        <f>_xlfn.XLOOKUP(__xlnm._FilterDatabase_1513[[#This Row],[SAPSA Number]],'DS Point summary'!A:A,'DS Point summary'!D:D)</f>
        <v>J</v>
      </c>
      <c r="F36" s="19" t="str">
        <f ca="1">_xlfn.XLOOKUP(__xlnm._FilterDatabase_1513[[#This Row],[SAPSA Number]],'DS Point summary'!A:A,'DS Point summary'!E:E)</f>
        <v>SS</v>
      </c>
      <c r="G36" s="21">
        <f ca="1">_xlfn.XLOOKUP(__xlnm._FilterDatabase_1513[[#This Row],[SAPSA Number]],'DS Point summary'!A:A,'DS Point summary'!F:F)</f>
        <v>72</v>
      </c>
      <c r="H36" s="21" t="s">
        <v>656</v>
      </c>
      <c r="I36" s="23">
        <f t="shared" si="4"/>
        <v>0</v>
      </c>
      <c r="J36" s="24">
        <f t="shared" si="5"/>
        <v>0</v>
      </c>
      <c r="K36" s="25">
        <v>0</v>
      </c>
      <c r="L36" s="26">
        <v>0</v>
      </c>
      <c r="M36" s="25">
        <v>0</v>
      </c>
      <c r="N36" s="26">
        <v>0</v>
      </c>
      <c r="O36" s="25">
        <v>0</v>
      </c>
      <c r="P36" s="26">
        <v>0</v>
      </c>
      <c r="Q36" s="25">
        <v>0</v>
      </c>
      <c r="R36" s="26">
        <v>0</v>
      </c>
      <c r="S36" s="25">
        <v>0</v>
      </c>
      <c r="T36" s="26">
        <v>0</v>
      </c>
      <c r="U36" s="25">
        <v>0</v>
      </c>
      <c r="V36" s="26">
        <v>0</v>
      </c>
    </row>
    <row r="37" spans="1:22" ht="14.45" customHeight="1" x14ac:dyDescent="0.25">
      <c r="A37" s="19">
        <f t="shared" si="3"/>
        <v>17</v>
      </c>
      <c r="B37" s="27">
        <v>591</v>
      </c>
      <c r="C37" s="129" t="str">
        <f>_xlfn.XLOOKUP(__xlnm._FilterDatabase_1513[[#This Row],[SAPSA Number]],'DS Point summary'!A:A,'DS Point summary'!B:B)</f>
        <v>Enrico</v>
      </c>
      <c r="D37" s="129" t="str">
        <f>_xlfn.XLOOKUP(__xlnm._FilterDatabase_1513[[#This Row],[SAPSA Number]],'DS Point summary'!A:A,'DS Point summary'!C:C)</f>
        <v>Cupido</v>
      </c>
      <c r="E37" s="130" t="str">
        <f>_xlfn.XLOOKUP(__xlnm._FilterDatabase_1513[[#This Row],[SAPSA Number]],'DS Point summary'!A:A,'DS Point summary'!D:D)</f>
        <v>E</v>
      </c>
      <c r="F37" s="19" t="str">
        <f ca="1">_xlfn.XLOOKUP(__xlnm._FilterDatabase_1513[[#This Row],[SAPSA Number]],'DS Point summary'!A:A,'DS Point summary'!E:E)</f>
        <v>SS</v>
      </c>
      <c r="G37" s="21">
        <f ca="1">_xlfn.XLOOKUP(__xlnm._FilterDatabase_1513[[#This Row],[SAPSA Number]],'DS Point summary'!A:A,'DS Point summary'!F:F)</f>
        <v>72</v>
      </c>
      <c r="H37" s="21" t="s">
        <v>656</v>
      </c>
      <c r="I37" s="23">
        <f t="shared" si="4"/>
        <v>0</v>
      </c>
      <c r="J37" s="24">
        <f t="shared" si="5"/>
        <v>0</v>
      </c>
      <c r="K37" s="25">
        <v>0</v>
      </c>
      <c r="L37" s="26">
        <v>0</v>
      </c>
      <c r="M37" s="25">
        <v>0</v>
      </c>
      <c r="N37" s="26">
        <v>0</v>
      </c>
      <c r="O37" s="25">
        <v>0</v>
      </c>
      <c r="P37" s="26">
        <v>0</v>
      </c>
      <c r="Q37" s="25">
        <v>0</v>
      </c>
      <c r="R37" s="26">
        <v>0</v>
      </c>
      <c r="S37" s="25">
        <v>0</v>
      </c>
      <c r="T37" s="26">
        <v>0</v>
      </c>
      <c r="U37" s="25">
        <v>0</v>
      </c>
      <c r="V37" s="26">
        <v>0</v>
      </c>
    </row>
    <row r="38" spans="1:22" ht="14.45" customHeight="1" x14ac:dyDescent="0.25">
      <c r="A38" s="19">
        <f t="shared" si="3"/>
        <v>17</v>
      </c>
      <c r="B38" s="28">
        <v>5754</v>
      </c>
      <c r="C38" s="129" t="str">
        <f>_xlfn.XLOOKUP(__xlnm._FilterDatabase_1513[[#This Row],[SAPSA Number]],'DS Point summary'!A:A,'DS Point summary'!B:B)</f>
        <v>Mosheen</v>
      </c>
      <c r="D38" s="129" t="str">
        <f>_xlfn.XLOOKUP(__xlnm._FilterDatabase_1513[[#This Row],[SAPSA Number]],'DS Point summary'!A:A,'DS Point summary'!C:C)</f>
        <v>Daya</v>
      </c>
      <c r="E38" s="130" t="str">
        <f>_xlfn.XLOOKUP(__xlnm._FilterDatabase_1513[[#This Row],[SAPSA Number]],'DS Point summary'!A:A,'DS Point summary'!D:D)</f>
        <v>M</v>
      </c>
      <c r="F38" s="19" t="str">
        <f ca="1">_xlfn.XLOOKUP(__xlnm._FilterDatabase_1513[[#This Row],[SAPSA Number]],'DS Point summary'!A:A,'DS Point summary'!E:E)</f>
        <v xml:space="preserve"> </v>
      </c>
      <c r="G38" s="21">
        <f ca="1">_xlfn.XLOOKUP(__xlnm._FilterDatabase_1513[[#This Row],[SAPSA Number]],'DS Point summary'!A:A,'DS Point summary'!F:F)</f>
        <v>42</v>
      </c>
      <c r="H38" s="21" t="s">
        <v>656</v>
      </c>
      <c r="I38" s="23">
        <f t="shared" si="4"/>
        <v>0</v>
      </c>
      <c r="J38" s="24">
        <f t="shared" si="5"/>
        <v>0</v>
      </c>
      <c r="K38" s="25">
        <v>0</v>
      </c>
      <c r="L38" s="26">
        <v>0</v>
      </c>
      <c r="M38" s="25">
        <v>0</v>
      </c>
      <c r="N38" s="26">
        <v>0</v>
      </c>
      <c r="O38" s="25">
        <v>0</v>
      </c>
      <c r="P38" s="26">
        <v>0</v>
      </c>
      <c r="Q38" s="25">
        <v>0</v>
      </c>
      <c r="R38" s="26">
        <v>0</v>
      </c>
      <c r="S38" s="25">
        <v>0</v>
      </c>
      <c r="T38" s="26">
        <v>0</v>
      </c>
      <c r="U38" s="25">
        <v>0</v>
      </c>
      <c r="V38" s="26">
        <v>0</v>
      </c>
    </row>
    <row r="39" spans="1:22" ht="14.45" customHeight="1" x14ac:dyDescent="0.25">
      <c r="A39" s="19">
        <f t="shared" si="3"/>
        <v>17</v>
      </c>
      <c r="B39" s="28">
        <v>6225</v>
      </c>
      <c r="C39" s="129" t="str">
        <f>_xlfn.XLOOKUP(__xlnm._FilterDatabase_1513[[#This Row],[SAPSA Number]],'DS Point summary'!A:A,'DS Point summary'!B:B)</f>
        <v>Hannele Meliske</v>
      </c>
      <c r="D39" s="129" t="str">
        <f>_xlfn.XLOOKUP(__xlnm._FilterDatabase_1513[[#This Row],[SAPSA Number]],'DS Point summary'!A:A,'DS Point summary'!C:C)</f>
        <v>de Villiers</v>
      </c>
      <c r="E39" s="130" t="str">
        <f>_xlfn.XLOOKUP(__xlnm._FilterDatabase_1513[[#This Row],[SAPSA Number]],'DS Point summary'!A:A,'DS Point summary'!D:D)</f>
        <v>HM</v>
      </c>
      <c r="F39" s="19" t="str">
        <f>_xlfn.XLOOKUP(__xlnm._FilterDatabase_1513[[#This Row],[SAPSA Number]],'DS Point summary'!A:A,'DS Point summary'!E:E)</f>
        <v>Lady</v>
      </c>
      <c r="G39" s="21">
        <f ca="1">_xlfn.XLOOKUP(__xlnm._FilterDatabase_1513[[#This Row],[SAPSA Number]],'DS Point summary'!A:A,'DS Point summary'!F:F)</f>
        <v>40</v>
      </c>
      <c r="H39" s="21" t="s">
        <v>656</v>
      </c>
      <c r="I39" s="23">
        <f t="shared" si="4"/>
        <v>0</v>
      </c>
      <c r="J39" s="24">
        <f t="shared" si="5"/>
        <v>0</v>
      </c>
      <c r="K39" s="25">
        <v>0</v>
      </c>
      <c r="L39" s="26">
        <v>0</v>
      </c>
      <c r="M39" s="25">
        <v>0</v>
      </c>
      <c r="N39" s="26">
        <v>0</v>
      </c>
      <c r="O39" s="25">
        <v>0</v>
      </c>
      <c r="P39" s="26">
        <v>0</v>
      </c>
      <c r="Q39" s="25">
        <v>0</v>
      </c>
      <c r="R39" s="26">
        <v>0</v>
      </c>
      <c r="S39" s="25">
        <v>0</v>
      </c>
      <c r="T39" s="26">
        <v>0</v>
      </c>
      <c r="U39" s="25">
        <v>0</v>
      </c>
      <c r="V39" s="26">
        <v>0</v>
      </c>
    </row>
    <row r="40" spans="1:22" ht="14.45" customHeight="1" x14ac:dyDescent="0.25">
      <c r="A40" s="19">
        <f t="shared" si="3"/>
        <v>17</v>
      </c>
      <c r="B40" s="28">
        <v>6226</v>
      </c>
      <c r="C40" s="129" t="str">
        <f>_xlfn.XLOOKUP(__xlnm._FilterDatabase_1513[[#This Row],[SAPSA Number]],'DS Point summary'!A:A,'DS Point summary'!B:B)</f>
        <v>Glenn Edward</v>
      </c>
      <c r="D40" s="129" t="str">
        <f>_xlfn.XLOOKUP(__xlnm._FilterDatabase_1513[[#This Row],[SAPSA Number]],'DS Point summary'!A:A,'DS Point summary'!C:C)</f>
        <v>de Villiers</v>
      </c>
      <c r="E40" s="130" t="str">
        <f>_xlfn.XLOOKUP(__xlnm._FilterDatabase_1513[[#This Row],[SAPSA Number]],'DS Point summary'!A:A,'DS Point summary'!D:D)</f>
        <v>GE</v>
      </c>
      <c r="F40" s="19" t="str">
        <f ca="1">_xlfn.XLOOKUP(__xlnm._FilterDatabase_1513[[#This Row],[SAPSA Number]],'DS Point summary'!A:A,'DS Point summary'!E:E)</f>
        <v xml:space="preserve"> </v>
      </c>
      <c r="G40" s="21">
        <f ca="1">_xlfn.XLOOKUP(__xlnm._FilterDatabase_1513[[#This Row],[SAPSA Number]],'DS Point summary'!A:A,'DS Point summary'!F:F)</f>
        <v>45</v>
      </c>
      <c r="H40" s="21" t="s">
        <v>656</v>
      </c>
      <c r="I40" s="23">
        <f t="shared" si="4"/>
        <v>0</v>
      </c>
      <c r="J40" s="24">
        <f t="shared" si="5"/>
        <v>0</v>
      </c>
      <c r="K40" s="25">
        <v>0</v>
      </c>
      <c r="L40" s="26">
        <v>0</v>
      </c>
      <c r="M40" s="25">
        <v>0</v>
      </c>
      <c r="N40" s="26">
        <v>0</v>
      </c>
      <c r="O40" s="25">
        <v>0</v>
      </c>
      <c r="P40" s="26">
        <v>0</v>
      </c>
      <c r="Q40" s="25">
        <v>0</v>
      </c>
      <c r="R40" s="26">
        <v>0</v>
      </c>
      <c r="S40" s="25">
        <v>0</v>
      </c>
      <c r="T40" s="26">
        <v>0</v>
      </c>
      <c r="U40" s="25">
        <v>0</v>
      </c>
      <c r="V40" s="26">
        <v>0</v>
      </c>
    </row>
    <row r="41" spans="1:22" ht="14.45" customHeight="1" x14ac:dyDescent="0.25">
      <c r="A41" s="19">
        <f t="shared" si="3"/>
        <v>17</v>
      </c>
      <c r="B41" s="27">
        <v>392</v>
      </c>
      <c r="C41" s="129" t="str">
        <f>_xlfn.XLOOKUP(__xlnm._FilterDatabase_1513[[#This Row],[SAPSA Number]],'DS Point summary'!A:A,'DS Point summary'!B:B)</f>
        <v>Sasha-Lee</v>
      </c>
      <c r="D41" s="129" t="str">
        <f>_xlfn.XLOOKUP(__xlnm._FilterDatabase_1513[[#This Row],[SAPSA Number]],'DS Point summary'!A:A,'DS Point summary'!C:C)</f>
        <v>Du Plessis</v>
      </c>
      <c r="E41" s="130" t="str">
        <f>_xlfn.XLOOKUP(__xlnm._FilterDatabase_1513[[#This Row],[SAPSA Number]],'DS Point summary'!A:A,'DS Point summary'!D:D)</f>
        <v>SL</v>
      </c>
      <c r="F41" s="19" t="str">
        <f>_xlfn.XLOOKUP(__xlnm._FilterDatabase_1513[[#This Row],[SAPSA Number]],'DS Point summary'!A:A,'DS Point summary'!E:E)</f>
        <v>Lady</v>
      </c>
      <c r="G41" s="21">
        <f ca="1">_xlfn.XLOOKUP(__xlnm._FilterDatabase_1513[[#This Row],[SAPSA Number]],'DS Point summary'!A:A,'DS Point summary'!F:F)</f>
        <v>29</v>
      </c>
      <c r="H41" s="21" t="s">
        <v>656</v>
      </c>
      <c r="I41" s="23">
        <f t="shared" si="4"/>
        <v>0</v>
      </c>
      <c r="J41" s="24">
        <f t="shared" si="5"/>
        <v>0</v>
      </c>
      <c r="K41" s="25">
        <v>0</v>
      </c>
      <c r="L41" s="26">
        <v>0</v>
      </c>
      <c r="M41" s="25">
        <v>0</v>
      </c>
      <c r="N41" s="26">
        <v>0</v>
      </c>
      <c r="O41" s="25">
        <v>0</v>
      </c>
      <c r="P41" s="26">
        <v>0</v>
      </c>
      <c r="Q41" s="25">
        <v>0</v>
      </c>
      <c r="R41" s="26">
        <v>0</v>
      </c>
      <c r="S41" s="25">
        <v>0</v>
      </c>
      <c r="T41" s="26">
        <v>0</v>
      </c>
      <c r="U41" s="25">
        <v>0</v>
      </c>
      <c r="V41" s="26">
        <v>0</v>
      </c>
    </row>
    <row r="42" spans="1:22" ht="14.45" customHeight="1" x14ac:dyDescent="0.25">
      <c r="A42" s="19">
        <f t="shared" si="3"/>
        <v>17</v>
      </c>
      <c r="B42" s="20">
        <v>127</v>
      </c>
      <c r="C42" s="129" t="str">
        <f>_xlfn.XLOOKUP(__xlnm._FilterDatabase_1513[[#This Row],[SAPSA Number]],'DS Point summary'!A:A,'DS Point summary'!B:B)</f>
        <v>Eurika Susara</v>
      </c>
      <c r="D42" s="129" t="str">
        <f>_xlfn.XLOOKUP(__xlnm._FilterDatabase_1513[[#This Row],[SAPSA Number]],'DS Point summary'!A:A,'DS Point summary'!C:C)</f>
        <v>Du Plooy</v>
      </c>
      <c r="E42" s="130" t="str">
        <f>_xlfn.XLOOKUP(__xlnm._FilterDatabase_1513[[#This Row],[SAPSA Number]],'DS Point summary'!A:A,'DS Point summary'!D:D)</f>
        <v>E</v>
      </c>
      <c r="F42" s="19" t="str">
        <f>_xlfn.XLOOKUP(__xlnm._FilterDatabase_1513[[#This Row],[SAPSA Number]],'DS Point summary'!A:A,'DS Point summary'!E:E)</f>
        <v>SS</v>
      </c>
      <c r="G42" s="21">
        <f ca="1">_xlfn.XLOOKUP(__xlnm._FilterDatabase_1513[[#This Row],[SAPSA Number]],'DS Point summary'!A:A,'DS Point summary'!F:F)</f>
        <v>63</v>
      </c>
      <c r="H42" s="21" t="s">
        <v>656</v>
      </c>
      <c r="I42" s="23">
        <f t="shared" si="4"/>
        <v>0</v>
      </c>
      <c r="J42" s="24">
        <f t="shared" si="5"/>
        <v>0</v>
      </c>
      <c r="K42" s="25">
        <v>0</v>
      </c>
      <c r="L42" s="26">
        <v>0</v>
      </c>
      <c r="M42" s="25">
        <v>0</v>
      </c>
      <c r="N42" s="26">
        <v>0</v>
      </c>
      <c r="O42" s="25">
        <v>0</v>
      </c>
      <c r="P42" s="26">
        <v>0</v>
      </c>
      <c r="Q42" s="25">
        <v>0</v>
      </c>
      <c r="R42" s="26">
        <v>0</v>
      </c>
      <c r="S42" s="25">
        <v>0</v>
      </c>
      <c r="T42" s="26">
        <v>0</v>
      </c>
      <c r="U42" s="25">
        <v>0</v>
      </c>
      <c r="V42" s="26">
        <v>0</v>
      </c>
    </row>
    <row r="43" spans="1:22" ht="14.45" customHeight="1" x14ac:dyDescent="0.25">
      <c r="A43" s="19">
        <f t="shared" si="3"/>
        <v>17</v>
      </c>
      <c r="B43" s="27">
        <v>6224</v>
      </c>
      <c r="C43" s="129" t="str">
        <f>_xlfn.XLOOKUP(__xlnm._FilterDatabase_1513[[#This Row],[SAPSA Number]],'DS Point summary'!A:A,'DS Point summary'!B:B)</f>
        <v>David</v>
      </c>
      <c r="D43" s="129" t="str">
        <f>_xlfn.XLOOKUP(__xlnm._FilterDatabase_1513[[#This Row],[SAPSA Number]],'DS Point summary'!A:A,'DS Point summary'!C:C)</f>
        <v>Erwee</v>
      </c>
      <c r="E43" s="130" t="str">
        <f>_xlfn.XLOOKUP(__xlnm._FilterDatabase_1513[[#This Row],[SAPSA Number]],'DS Point summary'!A:A,'DS Point summary'!D:D)</f>
        <v>D</v>
      </c>
      <c r="F43" s="19" t="str">
        <f ca="1">_xlfn.XLOOKUP(__xlnm._FilterDatabase_1513[[#This Row],[SAPSA Number]],'DS Point summary'!A:A,'DS Point summary'!E:E)</f>
        <v xml:space="preserve"> </v>
      </c>
      <c r="G43" s="21">
        <f ca="1">_xlfn.XLOOKUP(__xlnm._FilterDatabase_1513[[#This Row],[SAPSA Number]],'DS Point summary'!A:A,'DS Point summary'!F:F)</f>
        <v>43</v>
      </c>
      <c r="H43" s="21" t="s">
        <v>656</v>
      </c>
      <c r="I43" s="23">
        <f t="shared" si="4"/>
        <v>0</v>
      </c>
      <c r="J43" s="24">
        <f t="shared" si="5"/>
        <v>0</v>
      </c>
      <c r="K43" s="25">
        <v>0</v>
      </c>
      <c r="L43" s="26">
        <v>0</v>
      </c>
      <c r="M43" s="25">
        <v>0</v>
      </c>
      <c r="N43" s="26">
        <v>0</v>
      </c>
      <c r="O43" s="25">
        <v>0</v>
      </c>
      <c r="P43" s="26">
        <v>0</v>
      </c>
      <c r="Q43" s="25">
        <v>0</v>
      </c>
      <c r="R43" s="26">
        <v>0</v>
      </c>
      <c r="S43" s="25">
        <v>0</v>
      </c>
      <c r="T43" s="26">
        <v>0</v>
      </c>
      <c r="U43" s="25">
        <v>0</v>
      </c>
      <c r="V43" s="26">
        <v>0</v>
      </c>
    </row>
    <row r="44" spans="1:22" ht="14.45" customHeight="1" x14ac:dyDescent="0.25">
      <c r="A44" s="19">
        <f t="shared" si="3"/>
        <v>17</v>
      </c>
      <c r="B44" s="27">
        <v>3173</v>
      </c>
      <c r="C44" s="129" t="str">
        <f>_xlfn.XLOOKUP(__xlnm._FilterDatabase_1513[[#This Row],[SAPSA Number]],'DS Point summary'!A:A,'DS Point summary'!B:B)</f>
        <v>Garrett-John</v>
      </c>
      <c r="D44" s="129" t="str">
        <f>_xlfn.XLOOKUP(__xlnm._FilterDatabase_1513[[#This Row],[SAPSA Number]],'DS Point summary'!A:A,'DS Point summary'!C:C)</f>
        <v>Evans</v>
      </c>
      <c r="E44" s="130" t="str">
        <f>_xlfn.XLOOKUP(__xlnm._FilterDatabase_1513[[#This Row],[SAPSA Number]],'DS Point summary'!A:A,'DS Point summary'!D:D)</f>
        <v>G-J</v>
      </c>
      <c r="F44" s="19" t="str">
        <f ca="1">_xlfn.XLOOKUP(__xlnm._FilterDatabase_1513[[#This Row],[SAPSA Number]],'DS Point summary'!A:A,'DS Point summary'!E:E)</f>
        <v xml:space="preserve"> </v>
      </c>
      <c r="G44" s="21">
        <f ca="1">_xlfn.XLOOKUP(__xlnm._FilterDatabase_1513[[#This Row],[SAPSA Number]],'DS Point summary'!A:A,'DS Point summary'!F:F)</f>
        <v>29</v>
      </c>
      <c r="H44" s="21" t="s">
        <v>656</v>
      </c>
      <c r="I44" s="23">
        <f t="shared" si="4"/>
        <v>0</v>
      </c>
      <c r="J44" s="24">
        <f t="shared" si="5"/>
        <v>0</v>
      </c>
      <c r="K44" s="25">
        <v>0</v>
      </c>
      <c r="L44" s="26">
        <v>0</v>
      </c>
      <c r="M44" s="25">
        <v>0</v>
      </c>
      <c r="N44" s="26">
        <v>0</v>
      </c>
      <c r="O44" s="25">
        <v>0</v>
      </c>
      <c r="P44" s="26">
        <v>0</v>
      </c>
      <c r="Q44" s="25">
        <v>0</v>
      </c>
      <c r="R44" s="26">
        <v>0</v>
      </c>
      <c r="S44" s="25">
        <v>0</v>
      </c>
      <c r="T44" s="26">
        <v>0</v>
      </c>
      <c r="U44" s="25">
        <v>0</v>
      </c>
      <c r="V44" s="26">
        <v>0</v>
      </c>
    </row>
    <row r="45" spans="1:22" ht="14.25" customHeight="1" x14ac:dyDescent="0.25">
      <c r="A45" s="19">
        <f t="shared" si="3"/>
        <v>17</v>
      </c>
      <c r="B45" s="27">
        <v>3369</v>
      </c>
      <c r="C45" s="129" t="str">
        <f>_xlfn.XLOOKUP(__xlnm._FilterDatabase_1513[[#This Row],[SAPSA Number]],'DS Point summary'!A:A,'DS Point summary'!B:B)</f>
        <v>Bruce Alan John</v>
      </c>
      <c r="D45" s="129" t="str">
        <f>_xlfn.XLOOKUP(__xlnm._FilterDatabase_1513[[#This Row],[SAPSA Number]],'DS Point summary'!A:A,'DS Point summary'!C:C)</f>
        <v>Foreman</v>
      </c>
      <c r="E45" s="130" t="str">
        <f>_xlfn.XLOOKUP(__xlnm._FilterDatabase_1513[[#This Row],[SAPSA Number]],'DS Point summary'!A:A,'DS Point summary'!D:D)</f>
        <v>BAJ</v>
      </c>
      <c r="F45" s="19" t="str">
        <f ca="1">_xlfn.XLOOKUP(__xlnm._FilterDatabase_1513[[#This Row],[SAPSA Number]],'DS Point summary'!A:A,'DS Point summary'!E:E)</f>
        <v>S</v>
      </c>
      <c r="G45" s="21">
        <f ca="1">_xlfn.XLOOKUP(__xlnm._FilterDatabase_1513[[#This Row],[SAPSA Number]],'DS Point summary'!A:A,'DS Point summary'!F:F)</f>
        <v>51</v>
      </c>
      <c r="H45" s="21" t="s">
        <v>656</v>
      </c>
      <c r="I45" s="23">
        <f t="shared" si="4"/>
        <v>0</v>
      </c>
      <c r="J45" s="24">
        <f t="shared" si="5"/>
        <v>0</v>
      </c>
      <c r="K45" s="25">
        <v>0</v>
      </c>
      <c r="L45" s="26">
        <v>0</v>
      </c>
      <c r="M45" s="25">
        <v>0</v>
      </c>
      <c r="N45" s="26">
        <v>0</v>
      </c>
      <c r="O45" s="25">
        <v>0</v>
      </c>
      <c r="P45" s="26">
        <v>0</v>
      </c>
      <c r="Q45" s="25">
        <v>0</v>
      </c>
      <c r="R45" s="26">
        <v>0</v>
      </c>
      <c r="S45" s="25">
        <v>0</v>
      </c>
      <c r="T45" s="26">
        <v>0</v>
      </c>
      <c r="U45" s="25">
        <v>0</v>
      </c>
      <c r="V45" s="26">
        <v>0</v>
      </c>
    </row>
    <row r="46" spans="1:22" ht="14.45" customHeight="1" x14ac:dyDescent="0.25">
      <c r="A46" s="19">
        <f t="shared" si="3"/>
        <v>17</v>
      </c>
      <c r="B46" s="46">
        <v>141</v>
      </c>
      <c r="C46" s="129" t="str">
        <f>_xlfn.XLOOKUP(__xlnm._FilterDatabase_1513[[#This Row],[SAPSA Number]],'DS Point summary'!A:A,'DS Point summary'!B:B)</f>
        <v>Francois Waldeck</v>
      </c>
      <c r="D46" s="129" t="str">
        <f>_xlfn.XLOOKUP(__xlnm._FilterDatabase_1513[[#This Row],[SAPSA Number]],'DS Point summary'!A:A,'DS Point summary'!C:C)</f>
        <v>Fouche</v>
      </c>
      <c r="E46" s="130" t="str">
        <f>_xlfn.XLOOKUP(__xlnm._FilterDatabase_1513[[#This Row],[SAPSA Number]],'DS Point summary'!A:A,'DS Point summary'!D:D)</f>
        <v>FW</v>
      </c>
      <c r="F46" s="19" t="str">
        <f ca="1">_xlfn.XLOOKUP(__xlnm._FilterDatabase_1513[[#This Row],[SAPSA Number]],'DS Point summary'!A:A,'DS Point summary'!E:E)</f>
        <v>S</v>
      </c>
      <c r="G46" s="21">
        <f ca="1">_xlfn.XLOOKUP(__xlnm._FilterDatabase_1513[[#This Row],[SAPSA Number]],'DS Point summary'!A:A,'DS Point summary'!F:F)</f>
        <v>52</v>
      </c>
      <c r="H46" s="21" t="s">
        <v>656</v>
      </c>
      <c r="I46" s="23">
        <f t="shared" si="4"/>
        <v>0</v>
      </c>
      <c r="J46" s="24">
        <f t="shared" si="5"/>
        <v>0</v>
      </c>
      <c r="K46" s="25">
        <v>0</v>
      </c>
      <c r="L46" s="26">
        <v>0</v>
      </c>
      <c r="M46" s="25">
        <v>0</v>
      </c>
      <c r="N46" s="26">
        <v>0</v>
      </c>
      <c r="O46" s="25">
        <v>0</v>
      </c>
      <c r="P46" s="26">
        <v>0</v>
      </c>
      <c r="Q46" s="25">
        <v>0</v>
      </c>
      <c r="R46" s="26">
        <v>0</v>
      </c>
      <c r="S46" s="25">
        <v>0</v>
      </c>
      <c r="T46" s="26">
        <v>0</v>
      </c>
      <c r="U46" s="25">
        <v>0</v>
      </c>
      <c r="V46" s="26">
        <v>0</v>
      </c>
    </row>
    <row r="47" spans="1:22" ht="14.45" customHeight="1" x14ac:dyDescent="0.25">
      <c r="A47" s="19">
        <f t="shared" si="3"/>
        <v>17</v>
      </c>
      <c r="B47" s="27">
        <v>1142</v>
      </c>
      <c r="C47" s="129" t="str">
        <f>_xlfn.XLOOKUP(__xlnm._FilterDatabase_1513[[#This Row],[SAPSA Number]],'DS Point summary'!A:A,'DS Point summary'!B:B)</f>
        <v>Craig John</v>
      </c>
      <c r="D47" s="129" t="str">
        <f>_xlfn.XLOOKUP(__xlnm._FilterDatabase_1513[[#This Row],[SAPSA Number]],'DS Point summary'!A:A,'DS Point summary'!C:C)</f>
        <v>Franck</v>
      </c>
      <c r="E47" s="130" t="str">
        <f>_xlfn.XLOOKUP(__xlnm._FilterDatabase_1513[[#This Row],[SAPSA Number]],'DS Point summary'!A:A,'DS Point summary'!D:D)</f>
        <v>CJ</v>
      </c>
      <c r="F47" s="19" t="str">
        <f ca="1">_xlfn.XLOOKUP(__xlnm._FilterDatabase_1513[[#This Row],[SAPSA Number]],'DS Point summary'!A:A,'DS Point summary'!E:E)</f>
        <v xml:space="preserve"> </v>
      </c>
      <c r="G47" s="21">
        <f ca="1">_xlfn.XLOOKUP(__xlnm._FilterDatabase_1513[[#This Row],[SAPSA Number]],'DS Point summary'!A:A,'DS Point summary'!F:F)</f>
        <v>49</v>
      </c>
      <c r="H47" s="21" t="s">
        <v>656</v>
      </c>
      <c r="I47" s="23">
        <f t="shared" si="4"/>
        <v>0</v>
      </c>
      <c r="J47" s="24">
        <f t="shared" si="5"/>
        <v>0</v>
      </c>
      <c r="K47" s="25">
        <v>0</v>
      </c>
      <c r="L47" s="26">
        <v>0</v>
      </c>
      <c r="M47" s="25">
        <v>0</v>
      </c>
      <c r="N47" s="26">
        <v>0</v>
      </c>
      <c r="O47" s="25">
        <v>0</v>
      </c>
      <c r="P47" s="26">
        <v>0</v>
      </c>
      <c r="Q47" s="25">
        <v>0</v>
      </c>
      <c r="R47" s="26">
        <v>0</v>
      </c>
      <c r="S47" s="25">
        <v>0</v>
      </c>
      <c r="T47" s="26">
        <v>0</v>
      </c>
      <c r="U47" s="25">
        <v>0</v>
      </c>
      <c r="V47" s="26">
        <v>0</v>
      </c>
    </row>
    <row r="48" spans="1:22" ht="14.45" customHeight="1" x14ac:dyDescent="0.25">
      <c r="A48" s="19">
        <f t="shared" si="3"/>
        <v>17</v>
      </c>
      <c r="B48" s="27">
        <v>3416</v>
      </c>
      <c r="C48" s="129" t="str">
        <f>_xlfn.XLOOKUP(__xlnm._FilterDatabase_1513[[#This Row],[SAPSA Number]],'DS Point summary'!A:A,'DS Point summary'!B:B)</f>
        <v>Enrico Giovanni</v>
      </c>
      <c r="D48" s="129" t="str">
        <f>_xlfn.XLOOKUP(__xlnm._FilterDatabase_1513[[#This Row],[SAPSA Number]],'DS Point summary'!A:A,'DS Point summary'!C:C)</f>
        <v>Galetti</v>
      </c>
      <c r="E48" s="130" t="str">
        <f>_xlfn.XLOOKUP(__xlnm._FilterDatabase_1513[[#This Row],[SAPSA Number]],'DS Point summary'!A:A,'DS Point summary'!D:D)</f>
        <v>EG</v>
      </c>
      <c r="F48" s="19" t="str">
        <f ca="1">_xlfn.XLOOKUP(__xlnm._FilterDatabase_1513[[#This Row],[SAPSA Number]],'DS Point summary'!A:A,'DS Point summary'!E:E)</f>
        <v xml:space="preserve"> </v>
      </c>
      <c r="G48" s="21">
        <f ca="1">_xlfn.XLOOKUP(__xlnm._FilterDatabase_1513[[#This Row],[SAPSA Number]],'DS Point summary'!A:A,'DS Point summary'!F:F)</f>
        <v>39</v>
      </c>
      <c r="H48" s="21" t="s">
        <v>656</v>
      </c>
      <c r="I48" s="23">
        <f t="shared" si="4"/>
        <v>0</v>
      </c>
      <c r="J48" s="24">
        <f t="shared" si="5"/>
        <v>0</v>
      </c>
      <c r="K48" s="25">
        <v>0</v>
      </c>
      <c r="L48" s="26">
        <v>0</v>
      </c>
      <c r="M48" s="25">
        <v>0</v>
      </c>
      <c r="N48" s="26">
        <v>0</v>
      </c>
      <c r="O48" s="25">
        <v>0</v>
      </c>
      <c r="P48" s="26">
        <v>0</v>
      </c>
      <c r="Q48" s="25">
        <v>0</v>
      </c>
      <c r="R48" s="26">
        <v>0</v>
      </c>
      <c r="S48" s="25">
        <v>0</v>
      </c>
      <c r="T48" s="26">
        <v>0</v>
      </c>
      <c r="U48" s="25">
        <v>0</v>
      </c>
      <c r="V48" s="26">
        <v>0</v>
      </c>
    </row>
    <row r="49" spans="1:22" ht="14.45" customHeight="1" x14ac:dyDescent="0.25">
      <c r="A49" s="19">
        <f t="shared" si="3"/>
        <v>17</v>
      </c>
      <c r="B49" s="27">
        <v>5972</v>
      </c>
      <c r="C49" s="129" t="str">
        <f>_xlfn.XLOOKUP(__xlnm._FilterDatabase_1513[[#This Row],[SAPSA Number]],'DS Point summary'!A:A,'DS Point summary'!B:B)</f>
        <v>Johannes Petrus</v>
      </c>
      <c r="D49" s="129" t="str">
        <f>_xlfn.XLOOKUP(__xlnm._FilterDatabase_1513[[#This Row],[SAPSA Number]],'DS Point summary'!A:A,'DS Point summary'!C:C)</f>
        <v>Geldenhuys</v>
      </c>
      <c r="E49" s="130" t="str">
        <f>_xlfn.XLOOKUP(__xlnm._FilterDatabase_1513[[#This Row],[SAPSA Number]],'DS Point summary'!A:A,'DS Point summary'!D:D)</f>
        <v>JP</v>
      </c>
      <c r="F49" s="19" t="str">
        <f ca="1">_xlfn.XLOOKUP(__xlnm._FilterDatabase_1513[[#This Row],[SAPSA Number]],'DS Point summary'!A:A,'DS Point summary'!E:E)</f>
        <v xml:space="preserve"> </v>
      </c>
      <c r="G49" s="21">
        <f ca="1">_xlfn.XLOOKUP(__xlnm._FilterDatabase_1513[[#This Row],[SAPSA Number]],'DS Point summary'!A:A,'DS Point summary'!F:F)</f>
        <v>45</v>
      </c>
      <c r="H49" s="21" t="s">
        <v>656</v>
      </c>
      <c r="I49" s="23">
        <f t="shared" si="4"/>
        <v>0</v>
      </c>
      <c r="J49" s="24">
        <f t="shared" si="5"/>
        <v>0</v>
      </c>
      <c r="K49" s="25">
        <v>0</v>
      </c>
      <c r="L49" s="26">
        <v>0</v>
      </c>
      <c r="M49" s="25">
        <v>0</v>
      </c>
      <c r="N49" s="26">
        <v>0</v>
      </c>
      <c r="O49" s="25">
        <v>0</v>
      </c>
      <c r="P49" s="26">
        <v>0</v>
      </c>
      <c r="Q49" s="25">
        <v>0</v>
      </c>
      <c r="R49" s="26">
        <v>0</v>
      </c>
      <c r="S49" s="25">
        <v>0</v>
      </c>
      <c r="T49" s="26">
        <v>0</v>
      </c>
      <c r="U49" s="25">
        <v>0</v>
      </c>
      <c r="V49" s="26">
        <v>0</v>
      </c>
    </row>
    <row r="50" spans="1:22" ht="14.45" customHeight="1" x14ac:dyDescent="0.25">
      <c r="A50" s="19">
        <f t="shared" si="3"/>
        <v>17</v>
      </c>
      <c r="B50" s="27">
        <v>5871</v>
      </c>
      <c r="C50" s="129" t="str">
        <f>_xlfn.XLOOKUP(__xlnm._FilterDatabase_1513[[#This Row],[SAPSA Number]],'DS Point summary'!A:A,'DS Point summary'!B:B)</f>
        <v>Christopher Brent</v>
      </c>
      <c r="D50" s="129" t="str">
        <f>_xlfn.XLOOKUP(__xlnm._FilterDatabase_1513[[#This Row],[SAPSA Number]],'DS Point summary'!A:A,'DS Point summary'!C:C)</f>
        <v>Gradwell</v>
      </c>
      <c r="E50" s="130" t="str">
        <f>_xlfn.XLOOKUP(__xlnm._FilterDatabase_1513[[#This Row],[SAPSA Number]],'DS Point summary'!A:A,'DS Point summary'!D:D)</f>
        <v>CB</v>
      </c>
      <c r="F50" s="19" t="str">
        <f ca="1">_xlfn.XLOOKUP(__xlnm._FilterDatabase_1513[[#This Row],[SAPSA Number]],'DS Point summary'!A:A,'DS Point summary'!E:E)</f>
        <v>SS</v>
      </c>
      <c r="G50" s="21">
        <f ca="1">_xlfn.XLOOKUP(__xlnm._FilterDatabase_1513[[#This Row],[SAPSA Number]],'DS Point summary'!A:A,'DS Point summary'!F:F)</f>
        <v>66</v>
      </c>
      <c r="H50" s="21" t="s">
        <v>656</v>
      </c>
      <c r="I50" s="23">
        <f t="shared" si="4"/>
        <v>0</v>
      </c>
      <c r="J50" s="24">
        <f t="shared" si="5"/>
        <v>0</v>
      </c>
      <c r="K50" s="25">
        <v>0</v>
      </c>
      <c r="L50" s="26">
        <v>0</v>
      </c>
      <c r="M50" s="25">
        <v>0</v>
      </c>
      <c r="N50" s="26">
        <v>0</v>
      </c>
      <c r="O50" s="25">
        <v>0</v>
      </c>
      <c r="P50" s="26">
        <v>0</v>
      </c>
      <c r="Q50" s="25">
        <v>0</v>
      </c>
      <c r="R50" s="26">
        <v>0</v>
      </c>
      <c r="S50" s="25">
        <v>0</v>
      </c>
      <c r="T50" s="26">
        <v>0</v>
      </c>
      <c r="U50" s="25">
        <v>0</v>
      </c>
      <c r="V50" s="26">
        <v>0</v>
      </c>
    </row>
    <row r="51" spans="1:22" ht="14.45" customHeight="1" x14ac:dyDescent="0.25">
      <c r="A51" s="19">
        <f t="shared" si="3"/>
        <v>17</v>
      </c>
      <c r="B51" s="98">
        <v>1317</v>
      </c>
      <c r="C51" s="129" t="str">
        <f>_xlfn.XLOOKUP(__xlnm._FilterDatabase_1513[[#This Row],[SAPSA Number]],'DS Point summary'!A:A,'DS Point summary'!B:B)</f>
        <v>Eben</v>
      </c>
      <c r="D51" s="129" t="str">
        <f>_xlfn.XLOOKUP(__xlnm._FilterDatabase_1513[[#This Row],[SAPSA Number]],'DS Point summary'!A:A,'DS Point summary'!C:C)</f>
        <v>Grobbelaar</v>
      </c>
      <c r="E51" s="130" t="str">
        <f>_xlfn.XLOOKUP(__xlnm._FilterDatabase_1513[[#This Row],[SAPSA Number]],'DS Point summary'!A:A,'DS Point summary'!D:D)</f>
        <v>E</v>
      </c>
      <c r="F51" s="19" t="str">
        <f ca="1">_xlfn.XLOOKUP(__xlnm._FilterDatabase_1513[[#This Row],[SAPSA Number]],'DS Point summary'!A:A,'DS Point summary'!E:E)</f>
        <v xml:space="preserve"> </v>
      </c>
      <c r="G51" s="21">
        <f ca="1">_xlfn.XLOOKUP(__xlnm._FilterDatabase_1513[[#This Row],[SAPSA Number]],'DS Point summary'!A:A,'DS Point summary'!F:F)</f>
        <v>41</v>
      </c>
      <c r="H51" s="21" t="s">
        <v>656</v>
      </c>
      <c r="I51" s="23">
        <f t="shared" si="4"/>
        <v>0</v>
      </c>
      <c r="J51" s="24">
        <f t="shared" si="5"/>
        <v>0</v>
      </c>
      <c r="K51" s="25">
        <v>0</v>
      </c>
      <c r="L51" s="26">
        <v>0</v>
      </c>
      <c r="M51" s="25">
        <v>0</v>
      </c>
      <c r="N51" s="26">
        <v>0</v>
      </c>
      <c r="O51" s="25">
        <v>0</v>
      </c>
      <c r="P51" s="26">
        <v>0</v>
      </c>
      <c r="Q51" s="25">
        <v>0</v>
      </c>
      <c r="R51" s="26">
        <v>0</v>
      </c>
      <c r="S51" s="25">
        <v>0</v>
      </c>
      <c r="T51" s="26">
        <v>0</v>
      </c>
      <c r="U51" s="25">
        <v>0</v>
      </c>
      <c r="V51" s="26">
        <v>0</v>
      </c>
    </row>
    <row r="52" spans="1:22" ht="14.45" customHeight="1" x14ac:dyDescent="0.25">
      <c r="A52" s="19">
        <f t="shared" si="3"/>
        <v>17</v>
      </c>
      <c r="B52" s="27">
        <v>3782</v>
      </c>
      <c r="C52" s="129" t="str">
        <f>_xlfn.XLOOKUP(__xlnm._FilterDatabase_1513[[#This Row],[SAPSA Number]],'DS Point summary'!A:A,'DS Point summary'!B:B)</f>
        <v>Gary Athol</v>
      </c>
      <c r="D52" s="129" t="str">
        <f>_xlfn.XLOOKUP(__xlnm._FilterDatabase_1513[[#This Row],[SAPSA Number]],'DS Point summary'!A:A,'DS Point summary'!C:C)</f>
        <v>Hagemann</v>
      </c>
      <c r="E52" s="130" t="str">
        <f>_xlfn.XLOOKUP(__xlnm._FilterDatabase_1513[[#This Row],[SAPSA Number]],'DS Point summary'!A:A,'DS Point summary'!D:D)</f>
        <v>GA</v>
      </c>
      <c r="F52" s="19" t="str">
        <f ca="1">_xlfn.XLOOKUP(__xlnm._FilterDatabase_1513[[#This Row],[SAPSA Number]],'DS Point summary'!A:A,'DS Point summary'!E:E)</f>
        <v>S</v>
      </c>
      <c r="G52" s="21">
        <f ca="1">_xlfn.XLOOKUP(__xlnm._FilterDatabase_1513[[#This Row],[SAPSA Number]],'DS Point summary'!A:A,'DS Point summary'!F:F)</f>
        <v>52</v>
      </c>
      <c r="H52" s="21" t="s">
        <v>656</v>
      </c>
      <c r="I52" s="23">
        <f t="shared" si="4"/>
        <v>0</v>
      </c>
      <c r="J52" s="24">
        <f t="shared" si="5"/>
        <v>0</v>
      </c>
      <c r="K52" s="25">
        <v>0</v>
      </c>
      <c r="L52" s="26">
        <v>0</v>
      </c>
      <c r="M52" s="25">
        <v>0</v>
      </c>
      <c r="N52" s="26">
        <v>0</v>
      </c>
      <c r="O52" s="25">
        <v>0</v>
      </c>
      <c r="P52" s="26">
        <v>0</v>
      </c>
      <c r="Q52" s="25">
        <v>0</v>
      </c>
      <c r="R52" s="26">
        <v>0</v>
      </c>
      <c r="S52" s="25">
        <v>0</v>
      </c>
      <c r="T52" s="26">
        <v>0</v>
      </c>
      <c r="U52" s="25">
        <v>0</v>
      </c>
      <c r="V52" s="26">
        <v>0</v>
      </c>
    </row>
    <row r="53" spans="1:22" ht="14.45" customHeight="1" x14ac:dyDescent="0.25">
      <c r="A53" s="19">
        <f t="shared" si="3"/>
        <v>17</v>
      </c>
      <c r="B53" s="27">
        <v>6308</v>
      </c>
      <c r="C53" s="129" t="str">
        <f>_xlfn.XLOOKUP(__xlnm._FilterDatabase_1513[[#This Row],[SAPSA Number]],'DS Point summary'!A:A,'DS Point summary'!B:B)</f>
        <v>James Matthew</v>
      </c>
      <c r="D53" s="129" t="str">
        <f>_xlfn.XLOOKUP(__xlnm._FilterDatabase_1513[[#This Row],[SAPSA Number]],'DS Point summary'!A:A,'DS Point summary'!C:C)</f>
        <v>Hagemann</v>
      </c>
      <c r="E53" s="130" t="str">
        <f>_xlfn.XLOOKUP(__xlnm._FilterDatabase_1513[[#This Row],[SAPSA Number]],'DS Point summary'!A:A,'DS Point summary'!D:D)</f>
        <v>JM</v>
      </c>
      <c r="F53" s="19" t="str">
        <f ca="1">_xlfn.XLOOKUP(__xlnm._FilterDatabase_1513[[#This Row],[SAPSA Number]],'DS Point summary'!A:A,'DS Point summary'!E:E)</f>
        <v>Jnr</v>
      </c>
      <c r="G53" s="21">
        <f ca="1">_xlfn.XLOOKUP(__xlnm._FilterDatabase_1513[[#This Row],[SAPSA Number]],'DS Point summary'!A:A,'DS Point summary'!F:F)</f>
        <v>17</v>
      </c>
      <c r="H53" s="21" t="s">
        <v>656</v>
      </c>
      <c r="I53" s="23">
        <f t="shared" si="4"/>
        <v>0</v>
      </c>
      <c r="J53" s="24">
        <f t="shared" si="5"/>
        <v>0</v>
      </c>
      <c r="K53" s="25">
        <v>0</v>
      </c>
      <c r="L53" s="26">
        <v>0</v>
      </c>
      <c r="M53" s="25">
        <v>0</v>
      </c>
      <c r="N53" s="26">
        <v>0</v>
      </c>
      <c r="O53" s="25">
        <v>0</v>
      </c>
      <c r="P53" s="26">
        <v>0</v>
      </c>
      <c r="Q53" s="25">
        <v>0</v>
      </c>
      <c r="R53" s="26">
        <v>0</v>
      </c>
      <c r="S53" s="25">
        <v>0</v>
      </c>
      <c r="T53" s="26">
        <v>0</v>
      </c>
      <c r="U53" s="25">
        <v>0</v>
      </c>
      <c r="V53" s="26">
        <v>0</v>
      </c>
    </row>
    <row r="54" spans="1:22" ht="14.45" customHeight="1" x14ac:dyDescent="0.25">
      <c r="A54" s="19">
        <f t="shared" si="3"/>
        <v>17</v>
      </c>
      <c r="B54" s="27">
        <v>1162</v>
      </c>
      <c r="C54" s="129" t="str">
        <f>_xlfn.XLOOKUP(__xlnm._FilterDatabase_1513[[#This Row],[SAPSA Number]],'DS Point summary'!A:A,'DS Point summary'!B:B)</f>
        <v>Marinus Anton</v>
      </c>
      <c r="D54" s="129" t="str">
        <f>_xlfn.XLOOKUP(__xlnm._FilterDatabase_1513[[#This Row],[SAPSA Number]],'DS Point summary'!A:A,'DS Point summary'!C:C)</f>
        <v>Hefer</v>
      </c>
      <c r="E54" s="130" t="str">
        <f>_xlfn.XLOOKUP(__xlnm._FilterDatabase_1513[[#This Row],[SAPSA Number]],'DS Point summary'!A:A,'DS Point summary'!D:D)</f>
        <v>MA</v>
      </c>
      <c r="F54" s="19" t="str">
        <f ca="1">_xlfn.XLOOKUP(__xlnm._FilterDatabase_1513[[#This Row],[SAPSA Number]],'DS Point summary'!A:A,'DS Point summary'!E:E)</f>
        <v>SS</v>
      </c>
      <c r="G54" s="21">
        <f ca="1">_xlfn.XLOOKUP(__xlnm._FilterDatabase_1513[[#This Row],[SAPSA Number]],'DS Point summary'!A:A,'DS Point summary'!F:F)</f>
        <v>63</v>
      </c>
      <c r="H54" s="21" t="s">
        <v>656</v>
      </c>
      <c r="I54" s="23">
        <f t="shared" si="4"/>
        <v>0</v>
      </c>
      <c r="J54" s="24">
        <f t="shared" si="5"/>
        <v>0</v>
      </c>
      <c r="K54" s="25">
        <v>0</v>
      </c>
      <c r="L54" s="26">
        <v>0</v>
      </c>
      <c r="M54" s="25">
        <v>0</v>
      </c>
      <c r="N54" s="26">
        <v>0</v>
      </c>
      <c r="O54" s="25">
        <v>0</v>
      </c>
      <c r="P54" s="26">
        <v>0</v>
      </c>
      <c r="Q54" s="25">
        <v>0</v>
      </c>
      <c r="R54" s="26">
        <v>0</v>
      </c>
      <c r="S54" s="25">
        <v>0</v>
      </c>
      <c r="T54" s="26">
        <v>0</v>
      </c>
      <c r="U54" s="25">
        <v>0</v>
      </c>
      <c r="V54" s="26">
        <v>0</v>
      </c>
    </row>
    <row r="55" spans="1:22" ht="14.45" customHeight="1" x14ac:dyDescent="0.25">
      <c r="A55" s="19">
        <f t="shared" si="3"/>
        <v>17</v>
      </c>
      <c r="B55" s="27">
        <v>645</v>
      </c>
      <c r="C55" s="129" t="str">
        <f>_xlfn.XLOOKUP(__xlnm._FilterDatabase_1513[[#This Row],[SAPSA Number]],'DS Point summary'!A:A,'DS Point summary'!B:B)</f>
        <v>Lukas Marthinus</v>
      </c>
      <c r="D55" s="129" t="str">
        <f>_xlfn.XLOOKUP(__xlnm._FilterDatabase_1513[[#This Row],[SAPSA Number]],'DS Point summary'!A:A,'DS Point summary'!C:C)</f>
        <v>Janse van Rensburg</v>
      </c>
      <c r="E55" s="130" t="str">
        <f>_xlfn.XLOOKUP(__xlnm._FilterDatabase_1513[[#This Row],[SAPSA Number]],'DS Point summary'!A:A,'DS Point summary'!D:D)</f>
        <v>LM</v>
      </c>
      <c r="F55" s="19" t="str">
        <f ca="1">_xlfn.XLOOKUP(__xlnm._FilterDatabase_1513[[#This Row],[SAPSA Number]],'DS Point summary'!A:A,'DS Point summary'!E:E)</f>
        <v xml:space="preserve"> </v>
      </c>
      <c r="G55" s="21">
        <f ca="1">_xlfn.XLOOKUP(__xlnm._FilterDatabase_1513[[#This Row],[SAPSA Number]],'DS Point summary'!A:A,'DS Point summary'!F:F)</f>
        <v>27</v>
      </c>
      <c r="H55" s="21" t="s">
        <v>656</v>
      </c>
      <c r="I55" s="23">
        <f t="shared" si="4"/>
        <v>0</v>
      </c>
      <c r="J55" s="24">
        <f t="shared" si="5"/>
        <v>0</v>
      </c>
      <c r="K55" s="25">
        <v>0</v>
      </c>
      <c r="L55" s="26">
        <v>0</v>
      </c>
      <c r="M55" s="25">
        <v>0</v>
      </c>
      <c r="N55" s="26">
        <v>0</v>
      </c>
      <c r="O55" s="25">
        <v>0</v>
      </c>
      <c r="P55" s="26">
        <v>0</v>
      </c>
      <c r="Q55" s="25">
        <v>0</v>
      </c>
      <c r="R55" s="26">
        <v>0</v>
      </c>
      <c r="S55" s="25">
        <v>0</v>
      </c>
      <c r="T55" s="26">
        <v>0</v>
      </c>
      <c r="U55" s="25">
        <v>0</v>
      </c>
      <c r="V55" s="26">
        <v>0</v>
      </c>
    </row>
    <row r="56" spans="1:22" ht="14.45" customHeight="1" x14ac:dyDescent="0.25">
      <c r="A56" s="19">
        <f>RANK(J56,J$2:J$140,0)</f>
        <v>17</v>
      </c>
      <c r="B56" s="27">
        <v>1684</v>
      </c>
      <c r="C56" s="129" t="str">
        <f>_xlfn.XLOOKUP(__xlnm._FilterDatabase_1513[[#This Row],[SAPSA Number]],'DS Point summary'!A:A,'DS Point summary'!B:B)</f>
        <v>Ockert Tobias</v>
      </c>
      <c r="D56" s="129" t="str">
        <f>_xlfn.XLOOKUP(__xlnm._FilterDatabase_1513[[#This Row],[SAPSA Number]],'DS Point summary'!A:A,'DS Point summary'!C:C)</f>
        <v>Kanis</v>
      </c>
      <c r="E56" s="130" t="str">
        <f>_xlfn.XLOOKUP(__xlnm._FilterDatabase_1513[[#This Row],[SAPSA Number]],'DS Point summary'!A:A,'DS Point summary'!D:D)</f>
        <v>OT</v>
      </c>
      <c r="F56" s="19" t="str">
        <f ca="1">_xlfn.XLOOKUP(__xlnm._FilterDatabase_1513[[#This Row],[SAPSA Number]],'DS Point summary'!A:A,'DS Point summary'!E:E)</f>
        <v>S</v>
      </c>
      <c r="G56" s="21">
        <f ca="1">_xlfn.XLOOKUP(__xlnm._FilterDatabase_1513[[#This Row],[SAPSA Number]],'DS Point summary'!A:A,'DS Point summary'!F:F)</f>
        <v>58</v>
      </c>
      <c r="H56" s="21" t="s">
        <v>656</v>
      </c>
      <c r="I56" s="23">
        <f t="shared" si="4"/>
        <v>0</v>
      </c>
      <c r="J56" s="24">
        <f t="shared" si="5"/>
        <v>0</v>
      </c>
      <c r="K56" s="25">
        <v>0</v>
      </c>
      <c r="L56" s="26">
        <v>0</v>
      </c>
      <c r="M56" s="25">
        <v>0</v>
      </c>
      <c r="N56" s="26">
        <v>0</v>
      </c>
      <c r="O56" s="25">
        <v>0</v>
      </c>
      <c r="P56" s="26">
        <v>0</v>
      </c>
      <c r="Q56" s="25">
        <v>0</v>
      </c>
      <c r="R56" s="26">
        <v>0</v>
      </c>
      <c r="S56" s="25">
        <v>0</v>
      </c>
      <c r="T56" s="26">
        <v>0</v>
      </c>
      <c r="U56" s="25">
        <v>0</v>
      </c>
      <c r="V56" s="26">
        <v>0</v>
      </c>
    </row>
    <row r="57" spans="1:22" ht="14.45" customHeight="1" x14ac:dyDescent="0.25">
      <c r="A57" s="19">
        <f t="shared" ref="A57:A88" si="6">RANK(J57,J$2:J$136,0)</f>
        <v>17</v>
      </c>
      <c r="B57" s="27">
        <v>1923</v>
      </c>
      <c r="C57" s="129" t="str">
        <f>_xlfn.XLOOKUP(__xlnm._FilterDatabase_1513[[#This Row],[SAPSA Number]],'DS Point summary'!A:A,'DS Point summary'!B:B)</f>
        <v>Johannes Stefanus</v>
      </c>
      <c r="D57" s="129" t="str">
        <f>_xlfn.XLOOKUP(__xlnm._FilterDatabase_1513[[#This Row],[SAPSA Number]],'DS Point summary'!A:A,'DS Point summary'!C:C)</f>
        <v>Kemp</v>
      </c>
      <c r="E57" s="130" t="str">
        <f>_xlfn.XLOOKUP(__xlnm._FilterDatabase_1513[[#This Row],[SAPSA Number]],'DS Point summary'!A:A,'DS Point summary'!D:D)</f>
        <v>JS</v>
      </c>
      <c r="F57" s="19" t="str">
        <f ca="1">_xlfn.XLOOKUP(__xlnm._FilterDatabase_1513[[#This Row],[SAPSA Number]],'DS Point summary'!A:A,'DS Point summary'!E:E)</f>
        <v>SS</v>
      </c>
      <c r="G57" s="21">
        <f ca="1">_xlfn.XLOOKUP(__xlnm._FilterDatabase_1513[[#This Row],[SAPSA Number]],'DS Point summary'!A:A,'DS Point summary'!F:F)</f>
        <v>65</v>
      </c>
      <c r="H57" s="21" t="s">
        <v>656</v>
      </c>
      <c r="I57" s="23">
        <f t="shared" si="4"/>
        <v>0</v>
      </c>
      <c r="J57" s="24">
        <f t="shared" si="5"/>
        <v>0</v>
      </c>
      <c r="K57" s="25">
        <v>0</v>
      </c>
      <c r="L57" s="26">
        <v>0</v>
      </c>
      <c r="M57" s="25">
        <v>0</v>
      </c>
      <c r="N57" s="26">
        <v>0</v>
      </c>
      <c r="O57" s="25">
        <v>0</v>
      </c>
      <c r="P57" s="26">
        <v>0</v>
      </c>
      <c r="Q57" s="25">
        <v>0</v>
      </c>
      <c r="R57" s="26">
        <v>0</v>
      </c>
      <c r="S57" s="25">
        <v>0</v>
      </c>
      <c r="T57" s="26">
        <v>0</v>
      </c>
      <c r="U57" s="25">
        <v>0</v>
      </c>
      <c r="V57" s="26">
        <v>0</v>
      </c>
    </row>
    <row r="58" spans="1:22" ht="14.45" customHeight="1" x14ac:dyDescent="0.25">
      <c r="A58" s="19">
        <f t="shared" si="6"/>
        <v>17</v>
      </c>
      <c r="B58" s="27">
        <v>6434</v>
      </c>
      <c r="C58" s="129" t="str">
        <f>_xlfn.XLOOKUP(__xlnm._FilterDatabase_1513[[#This Row],[SAPSA Number]],'DS Point summary'!A:A,'DS Point summary'!B:B)</f>
        <v>Francois Robert</v>
      </c>
      <c r="D58" s="129" t="str">
        <f>_xlfn.XLOOKUP(__xlnm._FilterDatabase_1513[[#This Row],[SAPSA Number]],'DS Point summary'!A:A,'DS Point summary'!C:C)</f>
        <v>Koekemoer</v>
      </c>
      <c r="E58" s="130" t="str">
        <f>_xlfn.XLOOKUP(__xlnm._FilterDatabase_1513[[#This Row],[SAPSA Number]],'DS Point summary'!A:A,'DS Point summary'!D:D)</f>
        <v>FR</v>
      </c>
      <c r="F58" s="19" t="str">
        <f ca="1">_xlfn.XLOOKUP(__xlnm._FilterDatabase_1513[[#This Row],[SAPSA Number]],'DS Point summary'!A:A,'DS Point summary'!E:E)</f>
        <v xml:space="preserve"> </v>
      </c>
      <c r="G58" s="21">
        <f ca="1">_xlfn.XLOOKUP(__xlnm._FilterDatabase_1513[[#This Row],[SAPSA Number]],'DS Point summary'!A:A,'DS Point summary'!F:F)</f>
        <v>41</v>
      </c>
      <c r="H58" s="21" t="s">
        <v>656</v>
      </c>
      <c r="I58" s="23">
        <f t="shared" si="4"/>
        <v>0</v>
      </c>
      <c r="J58" s="24">
        <f t="shared" si="5"/>
        <v>0</v>
      </c>
      <c r="K58" s="25">
        <v>0</v>
      </c>
      <c r="L58" s="26">
        <v>0</v>
      </c>
      <c r="M58" s="25">
        <v>0</v>
      </c>
      <c r="N58" s="26">
        <v>0</v>
      </c>
      <c r="O58" s="25">
        <v>0</v>
      </c>
      <c r="P58" s="26">
        <v>0</v>
      </c>
      <c r="Q58" s="25">
        <v>0</v>
      </c>
      <c r="R58" s="26">
        <v>0</v>
      </c>
      <c r="S58" s="25">
        <v>0</v>
      </c>
      <c r="T58" s="26">
        <v>0</v>
      </c>
      <c r="U58" s="25">
        <v>0</v>
      </c>
      <c r="V58" s="26">
        <v>0</v>
      </c>
    </row>
    <row r="59" spans="1:22" ht="14.45" customHeight="1" x14ac:dyDescent="0.25">
      <c r="A59" s="19">
        <f t="shared" si="6"/>
        <v>17</v>
      </c>
      <c r="B59" s="27">
        <v>191</v>
      </c>
      <c r="C59" s="129" t="str">
        <f>_xlfn.XLOOKUP(__xlnm._FilterDatabase_1513[[#This Row],[SAPSA Number]],'DS Point summary'!A:A,'DS Point summary'!B:B)</f>
        <v>Joseph John</v>
      </c>
      <c r="D59" s="129" t="str">
        <f>_xlfn.XLOOKUP(__xlnm._FilterDatabase_1513[[#This Row],[SAPSA Number]],'DS Point summary'!A:A,'DS Point summary'!C:C)</f>
        <v>Kriel</v>
      </c>
      <c r="E59" s="130" t="str">
        <f>_xlfn.XLOOKUP(__xlnm._FilterDatabase_1513[[#This Row],[SAPSA Number]],'DS Point summary'!A:A,'DS Point summary'!D:D)</f>
        <v>JJ</v>
      </c>
      <c r="F59" s="19" t="str">
        <f ca="1">_xlfn.XLOOKUP(__xlnm._FilterDatabase_1513[[#This Row],[SAPSA Number]],'DS Point summary'!A:A,'DS Point summary'!E:E)</f>
        <v>S</v>
      </c>
      <c r="G59" s="21">
        <f ca="1">_xlfn.XLOOKUP(__xlnm._FilterDatabase_1513[[#This Row],[SAPSA Number]],'DS Point summary'!A:A,'DS Point summary'!F:F)</f>
        <v>59</v>
      </c>
      <c r="H59" s="21" t="s">
        <v>656</v>
      </c>
      <c r="I59" s="23">
        <f t="shared" si="4"/>
        <v>0</v>
      </c>
      <c r="J59" s="24">
        <f t="shared" si="5"/>
        <v>0</v>
      </c>
      <c r="K59" s="25">
        <v>0</v>
      </c>
      <c r="L59" s="26">
        <v>0</v>
      </c>
      <c r="M59" s="25">
        <v>0</v>
      </c>
      <c r="N59" s="26">
        <v>0</v>
      </c>
      <c r="O59" s="25">
        <v>0</v>
      </c>
      <c r="P59" s="26">
        <v>0</v>
      </c>
      <c r="Q59" s="25">
        <v>0</v>
      </c>
      <c r="R59" s="26">
        <v>0</v>
      </c>
      <c r="S59" s="25">
        <v>0</v>
      </c>
      <c r="T59" s="26">
        <v>0</v>
      </c>
      <c r="U59" s="25">
        <v>0</v>
      </c>
      <c r="V59" s="26">
        <v>0</v>
      </c>
    </row>
    <row r="60" spans="1:22" ht="14.45" customHeight="1" x14ac:dyDescent="0.25">
      <c r="A60" s="19">
        <f t="shared" si="6"/>
        <v>17</v>
      </c>
      <c r="B60" s="27">
        <v>199</v>
      </c>
      <c r="C60" s="129" t="str">
        <f>_xlfn.XLOOKUP(__xlnm._FilterDatabase_1513[[#This Row],[SAPSA Number]],'DS Point summary'!A:A,'DS Point summary'!B:B)</f>
        <v>Susanna Johanna</v>
      </c>
      <c r="D60" s="129" t="str">
        <f>_xlfn.XLOOKUP(__xlnm._FilterDatabase_1513[[#This Row],[SAPSA Number]],'DS Point summary'!A:A,'DS Point summary'!C:C)</f>
        <v>Kriel</v>
      </c>
      <c r="E60" s="130" t="str">
        <f>_xlfn.XLOOKUP(__xlnm._FilterDatabase_1513[[#This Row],[SAPSA Number]],'DS Point summary'!A:A,'DS Point summary'!D:D)</f>
        <v>SJ</v>
      </c>
      <c r="F60" s="19" t="str">
        <f>_xlfn.XLOOKUP(__xlnm._FilterDatabase_1513[[#This Row],[SAPSA Number]],'DS Point summary'!A:A,'DS Point summary'!E:E)</f>
        <v>Lady</v>
      </c>
      <c r="G60" s="21">
        <f ca="1">_xlfn.XLOOKUP(__xlnm._FilterDatabase_1513[[#This Row],[SAPSA Number]],'DS Point summary'!A:A,'DS Point summary'!F:F)</f>
        <v>58</v>
      </c>
      <c r="H60" s="21" t="s">
        <v>656</v>
      </c>
      <c r="I60" s="23">
        <f t="shared" si="4"/>
        <v>0</v>
      </c>
      <c r="J60" s="24">
        <f t="shared" si="5"/>
        <v>0</v>
      </c>
      <c r="K60" s="25">
        <v>0</v>
      </c>
      <c r="L60" s="26">
        <v>0</v>
      </c>
      <c r="M60" s="25">
        <v>0</v>
      </c>
      <c r="N60" s="26">
        <v>0</v>
      </c>
      <c r="O60" s="25">
        <v>0</v>
      </c>
      <c r="P60" s="26">
        <v>0</v>
      </c>
      <c r="Q60" s="25">
        <v>0</v>
      </c>
      <c r="R60" s="26">
        <v>0</v>
      </c>
      <c r="S60" s="25">
        <v>0</v>
      </c>
      <c r="T60" s="26">
        <v>0</v>
      </c>
      <c r="U60" s="25">
        <v>0</v>
      </c>
      <c r="V60" s="26">
        <v>0</v>
      </c>
    </row>
    <row r="61" spans="1:22" ht="14.45" customHeight="1" x14ac:dyDescent="0.25">
      <c r="A61" s="19">
        <f t="shared" si="6"/>
        <v>17</v>
      </c>
      <c r="B61" s="28">
        <v>404</v>
      </c>
      <c r="C61" s="129" t="str">
        <f>_xlfn.XLOOKUP(__xlnm._FilterDatabase_1513[[#This Row],[SAPSA Number]],'DS Point summary'!A:A,'DS Point summary'!B:B)</f>
        <v>Heinrich Gothfried</v>
      </c>
      <c r="D61" s="129" t="str">
        <f>_xlfn.XLOOKUP(__xlnm._FilterDatabase_1513[[#This Row],[SAPSA Number]],'DS Point summary'!A:A,'DS Point summary'!C:C)</f>
        <v>Kruger</v>
      </c>
      <c r="E61" s="130" t="str">
        <f>_xlfn.XLOOKUP(__xlnm._FilterDatabase_1513[[#This Row],[SAPSA Number]],'DS Point summary'!A:A,'DS Point summary'!D:D)</f>
        <v>HG</v>
      </c>
      <c r="F61" s="19" t="str">
        <f ca="1">_xlfn.XLOOKUP(__xlnm._FilterDatabase_1513[[#This Row],[SAPSA Number]],'DS Point summary'!A:A,'DS Point summary'!E:E)</f>
        <v>SS</v>
      </c>
      <c r="G61" s="21">
        <f ca="1">_xlfn.XLOOKUP(__xlnm._FilterDatabase_1513[[#This Row],[SAPSA Number]],'DS Point summary'!A:A,'DS Point summary'!F:F)</f>
        <v>66</v>
      </c>
      <c r="H61" s="21" t="s">
        <v>656</v>
      </c>
      <c r="I61" s="23">
        <f t="shared" si="4"/>
        <v>0</v>
      </c>
      <c r="J61" s="24">
        <f t="shared" si="5"/>
        <v>0</v>
      </c>
      <c r="K61" s="25">
        <v>0</v>
      </c>
      <c r="L61" s="26">
        <v>0</v>
      </c>
      <c r="M61" s="25">
        <v>0</v>
      </c>
      <c r="N61" s="26">
        <v>0</v>
      </c>
      <c r="O61" s="25">
        <v>0</v>
      </c>
      <c r="P61" s="26">
        <v>0</v>
      </c>
      <c r="Q61" s="25">
        <v>0</v>
      </c>
      <c r="R61" s="26">
        <v>0</v>
      </c>
      <c r="S61" s="25">
        <v>0</v>
      </c>
      <c r="T61" s="26">
        <v>0</v>
      </c>
      <c r="U61" s="25">
        <v>0</v>
      </c>
      <c r="V61" s="26">
        <v>0</v>
      </c>
    </row>
    <row r="62" spans="1:22" ht="14.45" customHeight="1" x14ac:dyDescent="0.25">
      <c r="A62" s="19">
        <f t="shared" si="6"/>
        <v>17</v>
      </c>
      <c r="B62" s="28">
        <v>4315</v>
      </c>
      <c r="C62" s="129" t="str">
        <f>_xlfn.XLOOKUP(__xlnm._FilterDatabase_1513[[#This Row],[SAPSA Number]],'DS Point summary'!A:A,'DS Point summary'!B:B)</f>
        <v>Jessica</v>
      </c>
      <c r="D62" s="129" t="str">
        <f>_xlfn.XLOOKUP(__xlnm._FilterDatabase_1513[[#This Row],[SAPSA Number]],'DS Point summary'!A:A,'DS Point summary'!C:C)</f>
        <v>Kruger</v>
      </c>
      <c r="E62" s="130" t="str">
        <f>_xlfn.XLOOKUP(__xlnm._FilterDatabase_1513[[#This Row],[SAPSA Number]],'DS Point summary'!A:A,'DS Point summary'!D:D)</f>
        <v>J</v>
      </c>
      <c r="F62" s="19" t="str">
        <f>_xlfn.XLOOKUP(__xlnm._FilterDatabase_1513[[#This Row],[SAPSA Number]],'DS Point summary'!A:A,'DS Point summary'!E:E)</f>
        <v>Lady</v>
      </c>
      <c r="G62" s="21">
        <f ca="1">_xlfn.XLOOKUP(__xlnm._FilterDatabase_1513[[#This Row],[SAPSA Number]],'DS Point summary'!A:A,'DS Point summary'!F:F)</f>
        <v>39</v>
      </c>
      <c r="H62" s="21" t="s">
        <v>656</v>
      </c>
      <c r="I62" s="23">
        <f t="shared" si="4"/>
        <v>0</v>
      </c>
      <c r="J62" s="24">
        <f t="shared" si="5"/>
        <v>0</v>
      </c>
      <c r="K62" s="25">
        <v>0</v>
      </c>
      <c r="L62" s="26">
        <v>0</v>
      </c>
      <c r="M62" s="25">
        <v>0</v>
      </c>
      <c r="N62" s="26">
        <v>0</v>
      </c>
      <c r="O62" s="25">
        <v>0</v>
      </c>
      <c r="P62" s="26">
        <v>0</v>
      </c>
      <c r="Q62" s="25">
        <v>0</v>
      </c>
      <c r="R62" s="26">
        <v>0</v>
      </c>
      <c r="S62" s="25">
        <v>0</v>
      </c>
      <c r="T62" s="26">
        <v>0</v>
      </c>
      <c r="U62" s="25">
        <v>0</v>
      </c>
      <c r="V62" s="26">
        <v>0</v>
      </c>
    </row>
    <row r="63" spans="1:22" ht="14.45" customHeight="1" x14ac:dyDescent="0.25">
      <c r="A63" s="19">
        <f t="shared" si="6"/>
        <v>17</v>
      </c>
      <c r="B63" s="28">
        <v>681</v>
      </c>
      <c r="C63" s="129" t="str">
        <f>_xlfn.XLOOKUP(__xlnm._FilterDatabase_1513[[#This Row],[SAPSA Number]],'DS Point summary'!A:A,'DS Point summary'!B:B)</f>
        <v>Henri Coenraad</v>
      </c>
      <c r="D63" s="129" t="str">
        <f>_xlfn.XLOOKUP(__xlnm._FilterDatabase_1513[[#This Row],[SAPSA Number]],'DS Point summary'!A:A,'DS Point summary'!C:C)</f>
        <v>Larkins</v>
      </c>
      <c r="E63" s="130" t="str">
        <f>_xlfn.XLOOKUP(__xlnm._FilterDatabase_1513[[#This Row],[SAPSA Number]],'DS Point summary'!A:A,'DS Point summary'!D:D)</f>
        <v>HC</v>
      </c>
      <c r="F63" s="19" t="str">
        <f ca="1">_xlfn.XLOOKUP(__xlnm._FilterDatabase_1513[[#This Row],[SAPSA Number]],'DS Point summary'!A:A,'DS Point summary'!E:E)</f>
        <v>SS</v>
      </c>
      <c r="G63" s="21">
        <f ca="1">_xlfn.XLOOKUP(__xlnm._FilterDatabase_1513[[#This Row],[SAPSA Number]],'DS Point summary'!A:A,'DS Point summary'!F:F)</f>
        <v>70</v>
      </c>
      <c r="H63" s="21" t="s">
        <v>656</v>
      </c>
      <c r="I63" s="23">
        <f t="shared" si="4"/>
        <v>0</v>
      </c>
      <c r="J63" s="24">
        <f t="shared" si="5"/>
        <v>0</v>
      </c>
      <c r="K63" s="25">
        <v>0</v>
      </c>
      <c r="L63" s="26">
        <v>0</v>
      </c>
      <c r="M63" s="25">
        <v>0</v>
      </c>
      <c r="N63" s="26">
        <v>0</v>
      </c>
      <c r="O63" s="25">
        <v>0</v>
      </c>
      <c r="P63" s="26">
        <v>0</v>
      </c>
      <c r="Q63" s="25">
        <v>0</v>
      </c>
      <c r="R63" s="26">
        <v>0</v>
      </c>
      <c r="S63" s="25">
        <v>0</v>
      </c>
      <c r="T63" s="26">
        <v>0</v>
      </c>
      <c r="U63" s="25">
        <v>0</v>
      </c>
      <c r="V63" s="26">
        <v>0</v>
      </c>
    </row>
    <row r="64" spans="1:22" ht="14.45" customHeight="1" x14ac:dyDescent="0.25">
      <c r="A64" s="19">
        <f t="shared" si="6"/>
        <v>17</v>
      </c>
      <c r="B64" s="43">
        <v>949</v>
      </c>
      <c r="C64" s="129" t="str">
        <f>_xlfn.XLOOKUP(__xlnm._FilterDatabase_1513[[#This Row],[SAPSA Number]],'DS Point summary'!A:A,'DS Point summary'!B:B)</f>
        <v>Peter</v>
      </c>
      <c r="D64" s="129" t="str">
        <f>_xlfn.XLOOKUP(__xlnm._FilterDatabase_1513[[#This Row],[SAPSA Number]],'DS Point summary'!A:A,'DS Point summary'!C:C)</f>
        <v>Lazarides</v>
      </c>
      <c r="E64" s="130" t="str">
        <f>_xlfn.XLOOKUP(__xlnm._FilterDatabase_1513[[#This Row],[SAPSA Number]],'DS Point summary'!A:A,'DS Point summary'!D:D)</f>
        <v>P</v>
      </c>
      <c r="F64" s="19" t="str">
        <f ca="1">_xlfn.XLOOKUP(__xlnm._FilterDatabase_1513[[#This Row],[SAPSA Number]],'DS Point summary'!A:A,'DS Point summary'!E:E)</f>
        <v>S</v>
      </c>
      <c r="G64" s="21">
        <f ca="1">_xlfn.XLOOKUP(__xlnm._FilterDatabase_1513[[#This Row],[SAPSA Number]],'DS Point summary'!A:A,'DS Point summary'!F:F)</f>
        <v>60</v>
      </c>
      <c r="H64" s="21" t="s">
        <v>656</v>
      </c>
      <c r="I64" s="23">
        <f t="shared" si="4"/>
        <v>0</v>
      </c>
      <c r="J64" s="24">
        <f t="shared" si="5"/>
        <v>0</v>
      </c>
      <c r="K64" s="25">
        <v>0</v>
      </c>
      <c r="L64" s="26">
        <v>0</v>
      </c>
      <c r="M64" s="25">
        <v>0</v>
      </c>
      <c r="N64" s="26">
        <v>0</v>
      </c>
      <c r="O64" s="25">
        <v>0</v>
      </c>
      <c r="P64" s="26">
        <v>0</v>
      </c>
      <c r="Q64" s="25">
        <v>0</v>
      </c>
      <c r="R64" s="26">
        <v>0</v>
      </c>
      <c r="S64" s="25">
        <v>0</v>
      </c>
      <c r="T64" s="26">
        <v>0</v>
      </c>
      <c r="U64" s="25">
        <v>0</v>
      </c>
      <c r="V64" s="26">
        <v>0</v>
      </c>
    </row>
    <row r="65" spans="1:22" ht="14.45" customHeight="1" x14ac:dyDescent="0.25">
      <c r="A65" s="19">
        <f t="shared" si="6"/>
        <v>17</v>
      </c>
      <c r="B65" s="29">
        <v>2651</v>
      </c>
      <c r="C65" s="129" t="str">
        <f>_xlfn.XLOOKUP(__xlnm._FilterDatabase_1513[[#This Row],[SAPSA Number]],'DS Point summary'!A:A,'DS Point summary'!B:B)</f>
        <v>Paul Herman</v>
      </c>
      <c r="D65" s="129" t="str">
        <f>_xlfn.XLOOKUP(__xlnm._FilterDatabase_1513[[#This Row],[SAPSA Number]],'DS Point summary'!A:A,'DS Point summary'!C:C)</f>
        <v>Leuschner</v>
      </c>
      <c r="E65" s="130" t="str">
        <f>_xlfn.XLOOKUP(__xlnm._FilterDatabase_1513[[#This Row],[SAPSA Number]],'DS Point summary'!A:A,'DS Point summary'!D:D)</f>
        <v>PH</v>
      </c>
      <c r="F65" s="19" t="str">
        <f ca="1">_xlfn.XLOOKUP(__xlnm._FilterDatabase_1513[[#This Row],[SAPSA Number]],'DS Point summary'!A:A,'DS Point summary'!E:E)</f>
        <v xml:space="preserve"> </v>
      </c>
      <c r="G65" s="21">
        <f ca="1">_xlfn.XLOOKUP(__xlnm._FilterDatabase_1513[[#This Row],[SAPSA Number]],'DS Point summary'!A:A,'DS Point summary'!F:F)</f>
        <v>49</v>
      </c>
      <c r="H65" s="21" t="s">
        <v>656</v>
      </c>
      <c r="I65" s="23">
        <f t="shared" si="4"/>
        <v>0</v>
      </c>
      <c r="J65" s="24">
        <f t="shared" si="5"/>
        <v>0</v>
      </c>
      <c r="K65" s="25">
        <v>0</v>
      </c>
      <c r="L65" s="26">
        <v>0</v>
      </c>
      <c r="M65" s="25">
        <v>0</v>
      </c>
      <c r="N65" s="26">
        <v>0</v>
      </c>
      <c r="O65" s="25">
        <v>0</v>
      </c>
      <c r="P65" s="26">
        <v>0</v>
      </c>
      <c r="Q65" s="25">
        <v>0</v>
      </c>
      <c r="R65" s="26">
        <v>0</v>
      </c>
      <c r="S65" s="25">
        <v>0</v>
      </c>
      <c r="T65" s="26">
        <v>0</v>
      </c>
      <c r="U65" s="25">
        <v>0</v>
      </c>
      <c r="V65" s="26">
        <v>0</v>
      </c>
    </row>
    <row r="66" spans="1:22" ht="14.45" customHeight="1" x14ac:dyDescent="0.25">
      <c r="A66" s="19">
        <f t="shared" si="6"/>
        <v>17</v>
      </c>
      <c r="B66" s="28">
        <v>3810</v>
      </c>
      <c r="C66" s="129" t="str">
        <f>_xlfn.XLOOKUP(__xlnm._FilterDatabase_1513[[#This Row],[SAPSA Number]],'DS Point summary'!A:A,'DS Point summary'!B:B)</f>
        <v>Roelof</v>
      </c>
      <c r="D66" s="129" t="str">
        <f>_xlfn.XLOOKUP(__xlnm._FilterDatabase_1513[[#This Row],[SAPSA Number]],'DS Point summary'!A:A,'DS Point summary'!C:C)</f>
        <v>Liebenberg</v>
      </c>
      <c r="E66" s="130" t="str">
        <f>_xlfn.XLOOKUP(__xlnm._FilterDatabase_1513[[#This Row],[SAPSA Number]],'DS Point summary'!A:A,'DS Point summary'!D:D)</f>
        <v>R</v>
      </c>
      <c r="F66" s="19" t="str">
        <f ca="1">_xlfn.XLOOKUP(__xlnm._FilterDatabase_1513[[#This Row],[SAPSA Number]],'DS Point summary'!A:A,'DS Point summary'!E:E)</f>
        <v>S</v>
      </c>
      <c r="G66" s="21">
        <f ca="1">_xlfn.XLOOKUP(__xlnm._FilterDatabase_1513[[#This Row],[SAPSA Number]],'DS Point summary'!A:A,'DS Point summary'!F:F)</f>
        <v>54</v>
      </c>
      <c r="H66" s="21" t="s">
        <v>656</v>
      </c>
      <c r="I66" s="23">
        <f t="shared" ref="I66:I97" si="7">(IF(K66&gt;0,1,0)+(IF(L66&gt;0,1,0))+(IF(M66&gt;0,1,0))+(IF(N66&gt;0,1,0))+(IF(O66&gt;0,1,0))+(IF(P66&gt;0,1,0))+(IF(Q66&gt;0,1,0))+(IF(R66&gt;0,1,0))+(IF(S66&gt;0,1,0))+(IF(T66&gt;0,1,0))+(IF(U66&gt;0,1,0))+(IF(V66&gt;0,1,0)))</f>
        <v>0</v>
      </c>
      <c r="J66" s="24">
        <f t="shared" ref="J66:J97" si="8">(LARGE(K66:U66,1)+LARGE(K66:U66,2)+LARGE(K66:U66,3)+LARGE(K66:U66,4)+LARGE(K66:U66,5))/5</f>
        <v>0</v>
      </c>
      <c r="K66" s="25">
        <v>0</v>
      </c>
      <c r="L66" s="26">
        <v>0</v>
      </c>
      <c r="M66" s="25">
        <v>0</v>
      </c>
      <c r="N66" s="26">
        <v>0</v>
      </c>
      <c r="O66" s="25">
        <v>0</v>
      </c>
      <c r="P66" s="26">
        <v>0</v>
      </c>
      <c r="Q66" s="25">
        <v>0</v>
      </c>
      <c r="R66" s="26">
        <v>0</v>
      </c>
      <c r="S66" s="25">
        <v>0</v>
      </c>
      <c r="T66" s="26">
        <v>0</v>
      </c>
      <c r="U66" s="25">
        <v>0</v>
      </c>
      <c r="V66" s="26">
        <v>0</v>
      </c>
    </row>
    <row r="67" spans="1:22" x14ac:dyDescent="0.25">
      <c r="A67" s="19">
        <f t="shared" si="6"/>
        <v>17</v>
      </c>
      <c r="B67" s="43">
        <v>6395</v>
      </c>
      <c r="C67" s="129" t="str">
        <f>_xlfn.XLOOKUP(__xlnm._FilterDatabase_1513[[#This Row],[SAPSA Number]],'DS Point summary'!A:A,'DS Point summary'!B:B)</f>
        <v>Andre Jacque</v>
      </c>
      <c r="D67" s="129" t="str">
        <f>_xlfn.XLOOKUP(__xlnm._FilterDatabase_1513[[#This Row],[SAPSA Number]],'DS Point summary'!A:A,'DS Point summary'!C:C)</f>
        <v>Loubser</v>
      </c>
      <c r="E67" s="130" t="str">
        <f>_xlfn.XLOOKUP(__xlnm._FilterDatabase_1513[[#This Row],[SAPSA Number]],'DS Point summary'!A:A,'DS Point summary'!D:D)</f>
        <v>AJP</v>
      </c>
      <c r="F67" s="19" t="str">
        <f ca="1">_xlfn.XLOOKUP(__xlnm._FilterDatabase_1513[[#This Row],[SAPSA Number]],'DS Point summary'!A:A,'DS Point summary'!E:E)</f>
        <v>S</v>
      </c>
      <c r="G67" s="21">
        <f ca="1">_xlfn.XLOOKUP(__xlnm._FilterDatabase_1513[[#This Row],[SAPSA Number]],'DS Point summary'!A:A,'DS Point summary'!F:F)</f>
        <v>54</v>
      </c>
      <c r="H67" s="21" t="s">
        <v>656</v>
      </c>
      <c r="I67" s="23">
        <f t="shared" si="7"/>
        <v>0</v>
      </c>
      <c r="J67" s="24">
        <f t="shared" si="8"/>
        <v>0</v>
      </c>
      <c r="K67" s="25">
        <v>0</v>
      </c>
      <c r="L67" s="26">
        <v>0</v>
      </c>
      <c r="M67" s="25">
        <v>0</v>
      </c>
      <c r="N67" s="26">
        <v>0</v>
      </c>
      <c r="O67" s="25">
        <v>0</v>
      </c>
      <c r="P67" s="26">
        <v>0</v>
      </c>
      <c r="Q67" s="25">
        <v>0</v>
      </c>
      <c r="R67" s="26">
        <v>0</v>
      </c>
      <c r="S67" s="25">
        <v>0</v>
      </c>
      <c r="T67" s="26">
        <v>0</v>
      </c>
      <c r="U67" s="25">
        <v>0</v>
      </c>
      <c r="V67" s="26">
        <v>0</v>
      </c>
    </row>
    <row r="68" spans="1:22" x14ac:dyDescent="0.25">
      <c r="A68" s="19">
        <f t="shared" si="6"/>
        <v>17</v>
      </c>
      <c r="B68" s="28">
        <v>683</v>
      </c>
      <c r="C68" s="129" t="str">
        <f>_xlfn.XLOOKUP(__xlnm._FilterDatabase_1513[[#This Row],[SAPSA Number]],'DS Point summary'!A:A,'DS Point summary'!B:B)</f>
        <v>Ivor</v>
      </c>
      <c r="D68" s="129" t="str">
        <f>_xlfn.XLOOKUP(__xlnm._FilterDatabase_1513[[#This Row],[SAPSA Number]],'DS Point summary'!A:A,'DS Point summary'!C:C)</f>
        <v>Marais</v>
      </c>
      <c r="E68" s="130" t="str">
        <f>_xlfn.XLOOKUP(__xlnm._FilterDatabase_1513[[#This Row],[SAPSA Number]],'DS Point summary'!A:A,'DS Point summary'!D:D)</f>
        <v>I</v>
      </c>
      <c r="F68" s="19" t="str">
        <f ca="1">_xlfn.XLOOKUP(__xlnm._FilterDatabase_1513[[#This Row],[SAPSA Number]],'DS Point summary'!A:A,'DS Point summary'!E:E)</f>
        <v>S</v>
      </c>
      <c r="G68" s="21">
        <f ca="1">_xlfn.XLOOKUP(__xlnm._FilterDatabase_1513[[#This Row],[SAPSA Number]],'DS Point summary'!A:A,'DS Point summary'!F:F)</f>
        <v>55</v>
      </c>
      <c r="H68" s="21" t="s">
        <v>656</v>
      </c>
      <c r="I68" s="23">
        <f t="shared" si="7"/>
        <v>0</v>
      </c>
      <c r="J68" s="24">
        <f t="shared" si="8"/>
        <v>0</v>
      </c>
      <c r="K68" s="25">
        <v>0</v>
      </c>
      <c r="L68" s="26">
        <v>0</v>
      </c>
      <c r="M68" s="25">
        <v>0</v>
      </c>
      <c r="N68" s="26">
        <v>0</v>
      </c>
      <c r="O68" s="25">
        <v>0</v>
      </c>
      <c r="P68" s="26">
        <v>0</v>
      </c>
      <c r="Q68" s="25">
        <v>0</v>
      </c>
      <c r="R68" s="26">
        <v>0</v>
      </c>
      <c r="S68" s="25">
        <v>0</v>
      </c>
      <c r="T68" s="26">
        <v>0</v>
      </c>
      <c r="U68" s="25">
        <v>0</v>
      </c>
      <c r="V68" s="26">
        <v>0</v>
      </c>
    </row>
    <row r="69" spans="1:22" x14ac:dyDescent="0.25">
      <c r="A69" s="19">
        <f t="shared" si="6"/>
        <v>17</v>
      </c>
      <c r="B69" s="43">
        <v>888</v>
      </c>
      <c r="C69" s="129" t="str">
        <f>_xlfn.XLOOKUP(__xlnm._FilterDatabase_1513[[#This Row],[SAPSA Number]],'DS Point summary'!A:A,'DS Point summary'!B:B)</f>
        <v>Yolandi Elaine</v>
      </c>
      <c r="D69" s="129" t="str">
        <f>_xlfn.XLOOKUP(__xlnm._FilterDatabase_1513[[#This Row],[SAPSA Number]],'DS Point summary'!A:A,'DS Point summary'!C:C)</f>
        <v>McAllister</v>
      </c>
      <c r="E69" s="130" t="str">
        <f>_xlfn.XLOOKUP(__xlnm._FilterDatabase_1513[[#This Row],[SAPSA Number]],'DS Point summary'!A:A,'DS Point summary'!D:D)</f>
        <v>YE</v>
      </c>
      <c r="F69" s="19" t="str">
        <f>_xlfn.XLOOKUP(__xlnm._FilterDatabase_1513[[#This Row],[SAPSA Number]],'DS Point summary'!A:A,'DS Point summary'!E:E)</f>
        <v>Lady</v>
      </c>
      <c r="G69" s="21">
        <f ca="1">_xlfn.XLOOKUP(__xlnm._FilterDatabase_1513[[#This Row],[SAPSA Number]],'DS Point summary'!A:A,'DS Point summary'!F:F)</f>
        <v>53</v>
      </c>
      <c r="H69" s="21" t="s">
        <v>656</v>
      </c>
      <c r="I69" s="23">
        <f t="shared" si="7"/>
        <v>0</v>
      </c>
      <c r="J69" s="24">
        <f t="shared" si="8"/>
        <v>0</v>
      </c>
      <c r="K69" s="25">
        <v>0</v>
      </c>
      <c r="L69" s="26">
        <v>0</v>
      </c>
      <c r="M69" s="25">
        <v>0</v>
      </c>
      <c r="N69" s="26">
        <v>0</v>
      </c>
      <c r="O69" s="25">
        <v>0</v>
      </c>
      <c r="P69" s="26">
        <v>0</v>
      </c>
      <c r="Q69" s="25">
        <v>0</v>
      </c>
      <c r="R69" s="26">
        <v>0</v>
      </c>
      <c r="S69" s="25">
        <v>0</v>
      </c>
      <c r="T69" s="26">
        <v>0</v>
      </c>
      <c r="U69" s="25">
        <v>0</v>
      </c>
      <c r="V69" s="26">
        <v>0</v>
      </c>
    </row>
    <row r="70" spans="1:22" x14ac:dyDescent="0.25">
      <c r="A70" s="19">
        <f t="shared" si="6"/>
        <v>17</v>
      </c>
      <c r="B70" s="28">
        <v>2928</v>
      </c>
      <c r="C70" s="129" t="str">
        <f>_xlfn.XLOOKUP(__xlnm._FilterDatabase_1513[[#This Row],[SAPSA Number]],'DS Point summary'!A:A,'DS Point summary'!B:B)</f>
        <v>Delville Wood</v>
      </c>
      <c r="D70" s="129" t="str">
        <f>_xlfn.XLOOKUP(__xlnm._FilterDatabase_1513[[#This Row],[SAPSA Number]],'DS Point summary'!A:A,'DS Point summary'!C:C)</f>
        <v>McAllister</v>
      </c>
      <c r="E70" s="130" t="str">
        <f>_xlfn.XLOOKUP(__xlnm._FilterDatabase_1513[[#This Row],[SAPSA Number]],'DS Point summary'!A:A,'DS Point summary'!D:D)</f>
        <v>DW</v>
      </c>
      <c r="F70" s="19" t="str">
        <f ca="1">_xlfn.XLOOKUP(__xlnm._FilterDatabase_1513[[#This Row],[SAPSA Number]],'DS Point summary'!A:A,'DS Point summary'!E:E)</f>
        <v>S</v>
      </c>
      <c r="G70" s="21">
        <f ca="1">_xlfn.XLOOKUP(__xlnm._FilterDatabase_1513[[#This Row],[SAPSA Number]],'DS Point summary'!A:A,'DS Point summary'!F:F)</f>
        <v>56</v>
      </c>
      <c r="H70" s="21" t="s">
        <v>656</v>
      </c>
      <c r="I70" s="23">
        <f t="shared" si="7"/>
        <v>0</v>
      </c>
      <c r="J70" s="24">
        <f t="shared" si="8"/>
        <v>0</v>
      </c>
      <c r="K70" s="25">
        <v>0</v>
      </c>
      <c r="L70" s="26">
        <v>0</v>
      </c>
      <c r="M70" s="25">
        <v>0</v>
      </c>
      <c r="N70" s="26">
        <v>0</v>
      </c>
      <c r="O70" s="25">
        <v>0</v>
      </c>
      <c r="P70" s="26">
        <v>0</v>
      </c>
      <c r="Q70" s="25">
        <v>0</v>
      </c>
      <c r="R70" s="26">
        <v>0</v>
      </c>
      <c r="S70" s="25">
        <v>0</v>
      </c>
      <c r="T70" s="26">
        <v>0</v>
      </c>
      <c r="U70" s="25">
        <v>0</v>
      </c>
      <c r="V70" s="26">
        <v>0</v>
      </c>
    </row>
    <row r="71" spans="1:22" x14ac:dyDescent="0.25">
      <c r="A71" s="19">
        <f t="shared" si="6"/>
        <v>17</v>
      </c>
      <c r="B71" s="28">
        <v>1771</v>
      </c>
      <c r="C71" s="129" t="str">
        <f>_xlfn.XLOOKUP(__xlnm._FilterDatabase_1513[[#This Row],[SAPSA Number]],'DS Point summary'!A:A,'DS Point summary'!B:B)</f>
        <v>Rodney Ralph</v>
      </c>
      <c r="D71" s="129" t="str">
        <f>_xlfn.XLOOKUP(__xlnm._FilterDatabase_1513[[#This Row],[SAPSA Number]],'DS Point summary'!A:A,'DS Point summary'!C:C)</f>
        <v>Mills</v>
      </c>
      <c r="E71" s="130" t="str">
        <f>_xlfn.XLOOKUP(__xlnm._FilterDatabase_1513[[#This Row],[SAPSA Number]],'DS Point summary'!A:A,'DS Point summary'!D:D)</f>
        <v>RR</v>
      </c>
      <c r="F71" s="19" t="str">
        <f ca="1">_xlfn.XLOOKUP(__xlnm._FilterDatabase_1513[[#This Row],[SAPSA Number]],'DS Point summary'!A:A,'DS Point summary'!E:E)</f>
        <v>SS</v>
      </c>
      <c r="G71" s="21">
        <f ca="1">_xlfn.XLOOKUP(__xlnm._FilterDatabase_1513[[#This Row],[SAPSA Number]],'DS Point summary'!A:A,'DS Point summary'!F:F)</f>
        <v>78</v>
      </c>
      <c r="H71" s="21" t="s">
        <v>656</v>
      </c>
      <c r="I71" s="23">
        <f t="shared" si="7"/>
        <v>0</v>
      </c>
      <c r="J71" s="24">
        <f t="shared" si="8"/>
        <v>0</v>
      </c>
      <c r="K71" s="25">
        <v>0</v>
      </c>
      <c r="L71" s="26">
        <v>0</v>
      </c>
      <c r="M71" s="25">
        <v>0</v>
      </c>
      <c r="N71" s="26">
        <v>0</v>
      </c>
      <c r="O71" s="25">
        <v>0</v>
      </c>
      <c r="P71" s="26">
        <v>0</v>
      </c>
      <c r="Q71" s="25">
        <v>0</v>
      </c>
      <c r="R71" s="26">
        <v>0</v>
      </c>
      <c r="S71" s="25">
        <v>0</v>
      </c>
      <c r="T71" s="26">
        <v>0</v>
      </c>
      <c r="U71" s="25">
        <v>0</v>
      </c>
      <c r="V71" s="26">
        <v>0</v>
      </c>
    </row>
    <row r="72" spans="1:22" x14ac:dyDescent="0.25">
      <c r="A72" s="19">
        <f t="shared" si="6"/>
        <v>17</v>
      </c>
      <c r="B72" s="28">
        <v>1637</v>
      </c>
      <c r="C72" s="129" t="str">
        <f>_xlfn.XLOOKUP(__xlnm._FilterDatabase_1513[[#This Row],[SAPSA Number]],'DS Point summary'!A:A,'DS Point summary'!B:B)</f>
        <v>Andre Johann Pieter</v>
      </c>
      <c r="D72" s="129" t="str">
        <f>_xlfn.XLOOKUP(__xlnm._FilterDatabase_1513[[#This Row],[SAPSA Number]],'DS Point summary'!A:A,'DS Point summary'!C:C)</f>
        <v>Mouton</v>
      </c>
      <c r="E72" s="130" t="str">
        <f>_xlfn.XLOOKUP(__xlnm._FilterDatabase_1513[[#This Row],[SAPSA Number]],'DS Point summary'!A:A,'DS Point summary'!D:D)</f>
        <v>AJP</v>
      </c>
      <c r="F72" s="19" t="str">
        <f ca="1">_xlfn.XLOOKUP(__xlnm._FilterDatabase_1513[[#This Row],[SAPSA Number]],'DS Point summary'!A:A,'DS Point summary'!E:E)</f>
        <v>SS</v>
      </c>
      <c r="G72" s="21">
        <f ca="1">_xlfn.XLOOKUP(__xlnm._FilterDatabase_1513[[#This Row],[SAPSA Number]],'DS Point summary'!A:A,'DS Point summary'!F:F)</f>
        <v>67</v>
      </c>
      <c r="H72" s="21" t="s">
        <v>656</v>
      </c>
      <c r="I72" s="23">
        <f t="shared" si="7"/>
        <v>0</v>
      </c>
      <c r="J72" s="24">
        <f t="shared" si="8"/>
        <v>0</v>
      </c>
      <c r="K72" s="25">
        <v>0</v>
      </c>
      <c r="L72" s="26">
        <v>0</v>
      </c>
      <c r="M72" s="25">
        <v>0</v>
      </c>
      <c r="N72" s="26">
        <v>0</v>
      </c>
      <c r="O72" s="25">
        <v>0</v>
      </c>
      <c r="P72" s="26">
        <v>0</v>
      </c>
      <c r="Q72" s="25">
        <v>0</v>
      </c>
      <c r="R72" s="26">
        <v>0</v>
      </c>
      <c r="S72" s="25">
        <v>0</v>
      </c>
      <c r="T72" s="26">
        <v>0</v>
      </c>
      <c r="U72" s="25">
        <v>0</v>
      </c>
      <c r="V72" s="26">
        <v>0</v>
      </c>
    </row>
    <row r="73" spans="1:22" x14ac:dyDescent="0.25">
      <c r="A73" s="19">
        <f t="shared" si="6"/>
        <v>17</v>
      </c>
      <c r="B73" s="46">
        <v>3842</v>
      </c>
      <c r="C73" s="129" t="str">
        <f>_xlfn.XLOOKUP(__xlnm._FilterDatabase_1513[[#This Row],[SAPSA Number]],'DS Point summary'!A:A,'DS Point summary'!B:B)</f>
        <v>Gideon Coenraad</v>
      </c>
      <c r="D73" s="129" t="str">
        <f>_xlfn.XLOOKUP(__xlnm._FilterDatabase_1513[[#This Row],[SAPSA Number]],'DS Point summary'!A:A,'DS Point summary'!C:C)</f>
        <v>Muller</v>
      </c>
      <c r="E73" s="130" t="str">
        <f>_xlfn.XLOOKUP(__xlnm._FilterDatabase_1513[[#This Row],[SAPSA Number]],'DS Point summary'!A:A,'DS Point summary'!D:D)</f>
        <v>GC</v>
      </c>
      <c r="F73" s="19" t="str">
        <f ca="1">_xlfn.XLOOKUP(__xlnm._FilterDatabase_1513[[#This Row],[SAPSA Number]],'DS Point summary'!A:A,'DS Point summary'!E:E)</f>
        <v xml:space="preserve"> </v>
      </c>
      <c r="G73" s="21">
        <f ca="1">_xlfn.XLOOKUP(__xlnm._FilterDatabase_1513[[#This Row],[SAPSA Number]],'DS Point summary'!A:A,'DS Point summary'!F:F)</f>
        <v>42</v>
      </c>
      <c r="H73" s="21" t="s">
        <v>656</v>
      </c>
      <c r="I73" s="23">
        <f t="shared" si="7"/>
        <v>0</v>
      </c>
      <c r="J73" s="24">
        <f t="shared" si="8"/>
        <v>0</v>
      </c>
      <c r="K73" s="25">
        <v>0</v>
      </c>
      <c r="L73" s="26">
        <v>0</v>
      </c>
      <c r="M73" s="25">
        <v>0</v>
      </c>
      <c r="N73" s="26">
        <v>0</v>
      </c>
      <c r="O73" s="25">
        <v>0</v>
      </c>
      <c r="P73" s="26">
        <v>0</v>
      </c>
      <c r="Q73" s="25">
        <v>0</v>
      </c>
      <c r="R73" s="26">
        <v>0</v>
      </c>
      <c r="S73" s="25">
        <v>0</v>
      </c>
      <c r="T73" s="26">
        <v>0</v>
      </c>
      <c r="U73" s="25">
        <v>0</v>
      </c>
      <c r="V73" s="26">
        <v>0</v>
      </c>
    </row>
    <row r="74" spans="1:22" x14ac:dyDescent="0.25">
      <c r="A74" s="19">
        <f t="shared" si="6"/>
        <v>17</v>
      </c>
      <c r="B74" s="46">
        <v>1776</v>
      </c>
      <c r="C74" s="129" t="str">
        <f>_xlfn.XLOOKUP(__xlnm._FilterDatabase_1513[[#This Row],[SAPSA Number]],'DS Point summary'!A:A,'DS Point summary'!B:B)</f>
        <v>Leonie Christina</v>
      </c>
      <c r="D74" s="129" t="str">
        <f>_xlfn.XLOOKUP(__xlnm._FilterDatabase_1513[[#This Row],[SAPSA Number]],'DS Point summary'!A:A,'DS Point summary'!C:C)</f>
        <v>Myburgh</v>
      </c>
      <c r="E74" s="130" t="str">
        <f>_xlfn.XLOOKUP(__xlnm._FilterDatabase_1513[[#This Row],[SAPSA Number]],'DS Point summary'!A:A,'DS Point summary'!D:D)</f>
        <v>LC</v>
      </c>
      <c r="F74" s="19" t="str">
        <f>_xlfn.XLOOKUP(__xlnm._FilterDatabase_1513[[#This Row],[SAPSA Number]],'DS Point summary'!A:A,'DS Point summary'!E:E)</f>
        <v>Lady</v>
      </c>
      <c r="G74" s="21">
        <f ca="1">_xlfn.XLOOKUP(__xlnm._FilterDatabase_1513[[#This Row],[SAPSA Number]],'DS Point summary'!A:A,'DS Point summary'!F:F)</f>
        <v>52</v>
      </c>
      <c r="H74" s="21" t="s">
        <v>656</v>
      </c>
      <c r="I74" s="23">
        <f t="shared" si="7"/>
        <v>0</v>
      </c>
      <c r="J74" s="24">
        <f t="shared" si="8"/>
        <v>0</v>
      </c>
      <c r="K74" s="25">
        <v>0</v>
      </c>
      <c r="L74" s="26">
        <v>0</v>
      </c>
      <c r="M74" s="25">
        <v>0</v>
      </c>
      <c r="N74" s="26">
        <v>0</v>
      </c>
      <c r="O74" s="25">
        <v>0</v>
      </c>
      <c r="P74" s="26">
        <v>0</v>
      </c>
      <c r="Q74" s="25">
        <v>0</v>
      </c>
      <c r="R74" s="26">
        <v>0</v>
      </c>
      <c r="S74" s="25">
        <v>0</v>
      </c>
      <c r="T74" s="26">
        <v>0</v>
      </c>
      <c r="U74" s="25">
        <v>0</v>
      </c>
      <c r="V74" s="26">
        <v>0</v>
      </c>
    </row>
    <row r="75" spans="1:22" x14ac:dyDescent="0.25">
      <c r="A75" s="19">
        <f t="shared" si="6"/>
        <v>17</v>
      </c>
      <c r="B75" s="122">
        <v>1777</v>
      </c>
      <c r="C75" s="129" t="str">
        <f>_xlfn.XLOOKUP(__xlnm._FilterDatabase_1513[[#This Row],[SAPSA Number]],'DS Point summary'!A:A,'DS Point summary'!B:B)</f>
        <v xml:space="preserve">Leon </v>
      </c>
      <c r="D75" s="129" t="str">
        <f>_xlfn.XLOOKUP(__xlnm._FilterDatabase_1513[[#This Row],[SAPSA Number]],'DS Point summary'!A:A,'DS Point summary'!C:C)</f>
        <v>Myburgh</v>
      </c>
      <c r="E75" s="130" t="str">
        <f>_xlfn.XLOOKUP(__xlnm._FilterDatabase_1513[[#This Row],[SAPSA Number]],'DS Point summary'!A:A,'DS Point summary'!D:D)</f>
        <v>LC</v>
      </c>
      <c r="F75" s="19" t="str">
        <f ca="1">_xlfn.XLOOKUP(__xlnm._FilterDatabase_1513[[#This Row],[SAPSA Number]],'DS Point summary'!A:A,'DS Point summary'!E:E)</f>
        <v xml:space="preserve"> </v>
      </c>
      <c r="G75" s="21">
        <f ca="1">_xlfn.XLOOKUP(__xlnm._FilterDatabase_1513[[#This Row],[SAPSA Number]],'DS Point summary'!A:A,'DS Point summary'!F:F)</f>
        <v>50</v>
      </c>
      <c r="H75" s="21" t="s">
        <v>656</v>
      </c>
      <c r="I75" s="23">
        <f t="shared" si="7"/>
        <v>0</v>
      </c>
      <c r="J75" s="24">
        <f t="shared" si="8"/>
        <v>0</v>
      </c>
      <c r="K75" s="25">
        <v>0</v>
      </c>
      <c r="L75" s="26">
        <v>0</v>
      </c>
      <c r="M75" s="25">
        <v>0</v>
      </c>
      <c r="N75" s="26">
        <v>0</v>
      </c>
      <c r="O75" s="25">
        <v>0</v>
      </c>
      <c r="P75" s="26">
        <v>0</v>
      </c>
      <c r="Q75" s="25">
        <v>0</v>
      </c>
      <c r="R75" s="26">
        <v>0</v>
      </c>
      <c r="S75" s="25">
        <v>0</v>
      </c>
      <c r="T75" s="26">
        <v>0</v>
      </c>
      <c r="U75" s="25">
        <v>0</v>
      </c>
      <c r="V75" s="26">
        <v>0</v>
      </c>
    </row>
    <row r="76" spans="1:22" x14ac:dyDescent="0.25">
      <c r="A76" s="19">
        <f t="shared" si="6"/>
        <v>17</v>
      </c>
      <c r="B76" s="28">
        <v>5759</v>
      </c>
      <c r="C76" s="129" t="str">
        <f>_xlfn.XLOOKUP(__xlnm._FilterDatabase_1513[[#This Row],[SAPSA Number]],'DS Point summary'!A:A,'DS Point summary'!B:B)</f>
        <v>Leanne</v>
      </c>
      <c r="D76" s="129" t="str">
        <f>_xlfn.XLOOKUP(__xlnm._FilterDatabase_1513[[#This Row],[SAPSA Number]],'DS Point summary'!A:A,'DS Point summary'!C:C)</f>
        <v>Naude</v>
      </c>
      <c r="E76" s="130" t="str">
        <f>_xlfn.XLOOKUP(__xlnm._FilterDatabase_1513[[#This Row],[SAPSA Number]],'DS Point summary'!A:A,'DS Point summary'!D:D)</f>
        <v>L</v>
      </c>
      <c r="F76" s="19" t="str">
        <f>_xlfn.XLOOKUP(__xlnm._FilterDatabase_1513[[#This Row],[SAPSA Number]],'DS Point summary'!A:A,'DS Point summary'!E:E)</f>
        <v>Lady</v>
      </c>
      <c r="G76" s="21">
        <f ca="1">_xlfn.XLOOKUP(__xlnm._FilterDatabase_1513[[#This Row],[SAPSA Number]],'DS Point summary'!A:A,'DS Point summary'!F:F)</f>
        <v>38</v>
      </c>
      <c r="H76" s="21" t="s">
        <v>656</v>
      </c>
      <c r="I76" s="23">
        <f t="shared" si="7"/>
        <v>0</v>
      </c>
      <c r="J76" s="24">
        <f t="shared" si="8"/>
        <v>0</v>
      </c>
      <c r="K76" s="25">
        <v>0</v>
      </c>
      <c r="L76" s="26">
        <v>0</v>
      </c>
      <c r="M76" s="25">
        <v>0</v>
      </c>
      <c r="N76" s="26">
        <v>0</v>
      </c>
      <c r="O76" s="25">
        <v>0</v>
      </c>
      <c r="P76" s="26">
        <v>0</v>
      </c>
      <c r="Q76" s="25">
        <v>0</v>
      </c>
      <c r="R76" s="26">
        <v>0</v>
      </c>
      <c r="S76" s="25">
        <v>0</v>
      </c>
      <c r="T76" s="26">
        <v>0</v>
      </c>
      <c r="U76" s="25">
        <v>0</v>
      </c>
      <c r="V76" s="26">
        <v>0</v>
      </c>
    </row>
    <row r="77" spans="1:22" x14ac:dyDescent="0.25">
      <c r="A77" s="19">
        <f t="shared" si="6"/>
        <v>17</v>
      </c>
      <c r="B77" s="28">
        <v>400</v>
      </c>
      <c r="C77" s="129" t="str">
        <f>_xlfn.XLOOKUP(__xlnm._FilterDatabase_1513[[#This Row],[SAPSA Number]],'DS Point summary'!A:A,'DS Point summary'!B:B)</f>
        <v>Sean Michael</v>
      </c>
      <c r="D77" s="129" t="str">
        <f>_xlfn.XLOOKUP(__xlnm._FilterDatabase_1513[[#This Row],[SAPSA Number]],'DS Point summary'!A:A,'DS Point summary'!C:C)</f>
        <v>O'Donovan</v>
      </c>
      <c r="E77" s="130" t="str">
        <f>_xlfn.XLOOKUP(__xlnm._FilterDatabase_1513[[#This Row],[SAPSA Number]],'DS Point summary'!A:A,'DS Point summary'!D:D)</f>
        <v>SM</v>
      </c>
      <c r="F77" s="19" t="str">
        <f ca="1">_xlfn.XLOOKUP(__xlnm._FilterDatabase_1513[[#This Row],[SAPSA Number]],'DS Point summary'!A:A,'DS Point summary'!E:E)</f>
        <v>S</v>
      </c>
      <c r="G77" s="21">
        <f ca="1">_xlfn.XLOOKUP(__xlnm._FilterDatabase_1513[[#This Row],[SAPSA Number]],'DS Point summary'!A:A,'DS Point summary'!F:F)</f>
        <v>57</v>
      </c>
      <c r="H77" s="21" t="s">
        <v>656</v>
      </c>
      <c r="I77" s="23">
        <f t="shared" si="7"/>
        <v>0</v>
      </c>
      <c r="J77" s="24">
        <f t="shared" si="8"/>
        <v>0</v>
      </c>
      <c r="K77" s="25">
        <v>0</v>
      </c>
      <c r="L77" s="26">
        <v>0</v>
      </c>
      <c r="M77" s="25">
        <v>0</v>
      </c>
      <c r="N77" s="26">
        <v>0</v>
      </c>
      <c r="O77" s="25">
        <v>0</v>
      </c>
      <c r="P77" s="26">
        <v>0</v>
      </c>
      <c r="Q77" s="25">
        <v>0</v>
      </c>
      <c r="R77" s="26">
        <v>0</v>
      </c>
      <c r="S77" s="25">
        <v>0</v>
      </c>
      <c r="T77" s="26">
        <v>0</v>
      </c>
      <c r="U77" s="25">
        <v>0</v>
      </c>
      <c r="V77" s="26">
        <v>0</v>
      </c>
    </row>
    <row r="78" spans="1:22" x14ac:dyDescent="0.25">
      <c r="A78" s="34">
        <f t="shared" si="6"/>
        <v>17</v>
      </c>
      <c r="B78" s="35">
        <v>401</v>
      </c>
      <c r="C78" s="129" t="str">
        <f>_xlfn.XLOOKUP(__xlnm._FilterDatabase_1513[[#This Row],[SAPSA Number]],'DS Point summary'!A:A,'DS Point summary'!B:B)</f>
        <v>Sebella</v>
      </c>
      <c r="D78" s="129" t="str">
        <f>_xlfn.XLOOKUP(__xlnm._FilterDatabase_1513[[#This Row],[SAPSA Number]],'DS Point summary'!A:A,'DS Point summary'!C:C)</f>
        <v>O'Donovan</v>
      </c>
      <c r="E78" s="130" t="str">
        <f>_xlfn.XLOOKUP(__xlnm._FilterDatabase_1513[[#This Row],[SAPSA Number]],'DS Point summary'!A:A,'DS Point summary'!D:D)</f>
        <v>S</v>
      </c>
      <c r="F78" s="19" t="str">
        <f>_xlfn.XLOOKUP(__xlnm._FilterDatabase_1513[[#This Row],[SAPSA Number]],'DS Point summary'!A:A,'DS Point summary'!E:E)</f>
        <v>Lady</v>
      </c>
      <c r="G78" s="21">
        <f ca="1">_xlfn.XLOOKUP(__xlnm._FilterDatabase_1513[[#This Row],[SAPSA Number]],'DS Point summary'!A:A,'DS Point summary'!F:F)</f>
        <v>67</v>
      </c>
      <c r="H78" s="21" t="s">
        <v>656</v>
      </c>
      <c r="I78" s="37">
        <f t="shared" si="7"/>
        <v>0</v>
      </c>
      <c r="J78" s="24">
        <f t="shared" si="8"/>
        <v>0</v>
      </c>
      <c r="K78" s="25">
        <v>0</v>
      </c>
      <c r="L78" s="26">
        <v>0</v>
      </c>
      <c r="M78" s="25">
        <v>0</v>
      </c>
      <c r="N78" s="26">
        <v>0</v>
      </c>
      <c r="O78" s="25">
        <v>0</v>
      </c>
      <c r="P78" s="26">
        <v>0</v>
      </c>
      <c r="Q78" s="25">
        <v>0</v>
      </c>
      <c r="R78" s="26">
        <v>0</v>
      </c>
      <c r="S78" s="25">
        <v>0</v>
      </c>
      <c r="T78" s="26">
        <v>0</v>
      </c>
      <c r="U78" s="25">
        <v>0</v>
      </c>
      <c r="V78" s="26">
        <v>0</v>
      </c>
    </row>
    <row r="79" spans="1:22" x14ac:dyDescent="0.25">
      <c r="A79" s="34">
        <f t="shared" si="6"/>
        <v>17</v>
      </c>
      <c r="B79" s="35">
        <v>250</v>
      </c>
      <c r="C79" s="129" t="str">
        <f>_xlfn.XLOOKUP(__xlnm._FilterDatabase_1513[[#This Row],[SAPSA Number]],'DS Point summary'!A:A,'DS Point summary'!B:B)</f>
        <v>Adriano Walter</v>
      </c>
      <c r="D79" s="129" t="str">
        <f>_xlfn.XLOOKUP(__xlnm._FilterDatabase_1513[[#This Row],[SAPSA Number]],'DS Point summary'!A:A,'DS Point summary'!C:C)</f>
        <v>Paschini</v>
      </c>
      <c r="E79" s="130" t="str">
        <f>_xlfn.XLOOKUP(__xlnm._FilterDatabase_1513[[#This Row],[SAPSA Number]],'DS Point summary'!A:A,'DS Point summary'!D:D)</f>
        <v>AW</v>
      </c>
      <c r="F79" s="19" t="str">
        <f ca="1">_xlfn.XLOOKUP(__xlnm._FilterDatabase_1513[[#This Row],[SAPSA Number]],'DS Point summary'!A:A,'DS Point summary'!E:E)</f>
        <v>SS</v>
      </c>
      <c r="G79" s="21">
        <f ca="1">_xlfn.XLOOKUP(__xlnm._FilterDatabase_1513[[#This Row],[SAPSA Number]],'DS Point summary'!A:A,'DS Point summary'!F:F)</f>
        <v>63</v>
      </c>
      <c r="H79" s="21" t="s">
        <v>656</v>
      </c>
      <c r="I79" s="37">
        <f t="shared" si="7"/>
        <v>0</v>
      </c>
      <c r="J79" s="24">
        <f t="shared" si="8"/>
        <v>0</v>
      </c>
      <c r="K79" s="25">
        <v>0</v>
      </c>
      <c r="L79" s="26">
        <v>0</v>
      </c>
      <c r="M79" s="25">
        <v>0</v>
      </c>
      <c r="N79" s="26">
        <v>0</v>
      </c>
      <c r="O79" s="25">
        <v>0</v>
      </c>
      <c r="P79" s="26">
        <v>0</v>
      </c>
      <c r="Q79" s="25">
        <v>0</v>
      </c>
      <c r="R79" s="26">
        <v>0</v>
      </c>
      <c r="S79" s="25">
        <v>0</v>
      </c>
      <c r="T79" s="26">
        <v>0</v>
      </c>
      <c r="U79" s="25">
        <v>0</v>
      </c>
      <c r="V79" s="26">
        <v>0</v>
      </c>
    </row>
    <row r="80" spans="1:22" x14ac:dyDescent="0.25">
      <c r="A80" s="34">
        <f t="shared" si="6"/>
        <v>17</v>
      </c>
      <c r="B80" s="47">
        <v>242</v>
      </c>
      <c r="C80" s="129" t="str">
        <f>_xlfn.XLOOKUP(__xlnm._FilterDatabase_1513[[#This Row],[SAPSA Number]],'DS Point summary'!A:A,'DS Point summary'!B:B)</f>
        <v>Pradesh</v>
      </c>
      <c r="D80" s="129" t="str">
        <f>_xlfn.XLOOKUP(__xlnm._FilterDatabase_1513[[#This Row],[SAPSA Number]],'DS Point summary'!A:A,'DS Point summary'!C:C)</f>
        <v>Pillay</v>
      </c>
      <c r="E80" s="130" t="str">
        <f>_xlfn.XLOOKUP(__xlnm._FilterDatabase_1513[[#This Row],[SAPSA Number]],'DS Point summary'!A:A,'DS Point summary'!D:D)</f>
        <v>P</v>
      </c>
      <c r="F80" s="19" t="str">
        <f ca="1">_xlfn.XLOOKUP(__xlnm._FilterDatabase_1513[[#This Row],[SAPSA Number]],'DS Point summary'!A:A,'DS Point summary'!E:E)</f>
        <v xml:space="preserve"> </v>
      </c>
      <c r="G80" s="21">
        <f ca="1">_xlfn.XLOOKUP(__xlnm._FilterDatabase_1513[[#This Row],[SAPSA Number]],'DS Point summary'!A:A,'DS Point summary'!F:F)</f>
        <v>47</v>
      </c>
      <c r="H80" s="21" t="s">
        <v>656</v>
      </c>
      <c r="I80" s="37">
        <f t="shared" si="7"/>
        <v>0</v>
      </c>
      <c r="J80" s="24">
        <f t="shared" si="8"/>
        <v>0</v>
      </c>
      <c r="K80" s="25">
        <v>0</v>
      </c>
      <c r="L80" s="26">
        <v>0</v>
      </c>
      <c r="M80" s="25">
        <v>0</v>
      </c>
      <c r="N80" s="26">
        <v>0</v>
      </c>
      <c r="O80" s="25">
        <v>0</v>
      </c>
      <c r="P80" s="26">
        <v>0</v>
      </c>
      <c r="Q80" s="25">
        <v>0</v>
      </c>
      <c r="R80" s="26">
        <v>0</v>
      </c>
      <c r="S80" s="25">
        <v>0</v>
      </c>
      <c r="T80" s="26">
        <v>0</v>
      </c>
      <c r="U80" s="25">
        <v>0</v>
      </c>
      <c r="V80" s="26">
        <v>0</v>
      </c>
    </row>
    <row r="81" spans="1:22" x14ac:dyDescent="0.25">
      <c r="A81" s="34">
        <f t="shared" si="6"/>
        <v>17</v>
      </c>
      <c r="B81" s="53">
        <v>6435</v>
      </c>
      <c r="C81" s="129" t="str">
        <f>_xlfn.XLOOKUP(__xlnm._FilterDatabase_1513[[#This Row],[SAPSA Number]],'DS Point summary'!A:A,'DS Point summary'!B:B)</f>
        <v>Ethan</v>
      </c>
      <c r="D81" s="129" t="str">
        <f>_xlfn.XLOOKUP(__xlnm._FilterDatabase_1513[[#This Row],[SAPSA Number]],'DS Point summary'!A:A,'DS Point summary'!C:C)</f>
        <v>Pillay</v>
      </c>
      <c r="E81" s="130" t="str">
        <f>_xlfn.XLOOKUP(__xlnm._FilterDatabase_1513[[#This Row],[SAPSA Number]],'DS Point summary'!A:A,'DS Point summary'!D:D)</f>
        <v>E</v>
      </c>
      <c r="F81" s="19" t="str">
        <f>_xlfn.XLOOKUP(__xlnm._FilterDatabase_1513[[#This Row],[SAPSA Number]],'DS Point summary'!A:A,'DS Point summary'!E:E)</f>
        <v>S Jnr</v>
      </c>
      <c r="G81" s="21">
        <f ca="1">_xlfn.XLOOKUP(__xlnm._FilterDatabase_1513[[#This Row],[SAPSA Number]],'DS Point summary'!A:A,'DS Point summary'!F:F)</f>
        <v>13</v>
      </c>
      <c r="H81" s="21" t="s">
        <v>656</v>
      </c>
      <c r="I81" s="37">
        <f t="shared" si="7"/>
        <v>0</v>
      </c>
      <c r="J81" s="24">
        <f t="shared" si="8"/>
        <v>0</v>
      </c>
      <c r="K81" s="25">
        <v>0</v>
      </c>
      <c r="L81" s="26">
        <v>0</v>
      </c>
      <c r="M81" s="25">
        <v>0</v>
      </c>
      <c r="N81" s="26">
        <v>0</v>
      </c>
      <c r="O81" s="25">
        <v>0</v>
      </c>
      <c r="P81" s="26">
        <v>0</v>
      </c>
      <c r="Q81" s="25">
        <v>0</v>
      </c>
      <c r="R81" s="26">
        <v>0</v>
      </c>
      <c r="S81" s="25">
        <v>0</v>
      </c>
      <c r="T81" s="26">
        <v>0</v>
      </c>
      <c r="U81" s="25">
        <v>0</v>
      </c>
      <c r="V81" s="26">
        <v>0</v>
      </c>
    </row>
    <row r="82" spans="1:22" x14ac:dyDescent="0.25">
      <c r="A82" s="34">
        <f t="shared" si="6"/>
        <v>17</v>
      </c>
      <c r="B82" s="53">
        <v>6470</v>
      </c>
      <c r="C82" s="129" t="str">
        <f>_xlfn.XLOOKUP(__xlnm._FilterDatabase_1513[[#This Row],[SAPSA Number]],'DS Point summary'!A:A,'DS Point summary'!B:B)</f>
        <v>Koseelan (Seelan)</v>
      </c>
      <c r="D82" s="129" t="str">
        <f>_xlfn.XLOOKUP(__xlnm._FilterDatabase_1513[[#This Row],[SAPSA Number]],'DS Point summary'!A:A,'DS Point summary'!C:C)</f>
        <v>Pillay</v>
      </c>
      <c r="E82" s="130" t="str">
        <f>_xlfn.XLOOKUP(__xlnm._FilterDatabase_1513[[#This Row],[SAPSA Number]],'DS Point summary'!A:A,'DS Point summary'!D:D)</f>
        <v>K</v>
      </c>
      <c r="F82" s="19" t="str">
        <f ca="1">_xlfn.XLOOKUP(__xlnm._FilterDatabase_1513[[#This Row],[SAPSA Number]],'DS Point summary'!A:A,'DS Point summary'!E:E)</f>
        <v xml:space="preserve"> </v>
      </c>
      <c r="G82" s="21">
        <f ca="1">_xlfn.XLOOKUP(__xlnm._FilterDatabase_1513[[#This Row],[SAPSA Number]],'DS Point summary'!A:A,'DS Point summary'!F:F)</f>
        <v>46</v>
      </c>
      <c r="H82" s="21" t="s">
        <v>656</v>
      </c>
      <c r="I82" s="37">
        <f t="shared" si="7"/>
        <v>0</v>
      </c>
      <c r="J82" s="24">
        <f t="shared" si="8"/>
        <v>0</v>
      </c>
      <c r="K82" s="25">
        <v>0</v>
      </c>
      <c r="L82" s="26">
        <v>0</v>
      </c>
      <c r="M82" s="25">
        <v>0</v>
      </c>
      <c r="N82" s="26">
        <v>0</v>
      </c>
      <c r="O82" s="25">
        <v>0</v>
      </c>
      <c r="P82" s="26">
        <v>0</v>
      </c>
      <c r="Q82" s="25">
        <v>0</v>
      </c>
      <c r="R82" s="26">
        <v>0</v>
      </c>
      <c r="S82" s="25">
        <v>0</v>
      </c>
      <c r="T82" s="26">
        <v>0</v>
      </c>
      <c r="U82" s="25">
        <v>0</v>
      </c>
      <c r="V82" s="26">
        <v>0</v>
      </c>
    </row>
    <row r="83" spans="1:22" x14ac:dyDescent="0.25">
      <c r="A83" s="38">
        <f t="shared" si="6"/>
        <v>17</v>
      </c>
      <c r="B83" s="35">
        <v>3268</v>
      </c>
      <c r="C83" s="129" t="str">
        <f>_xlfn.XLOOKUP(__xlnm._FilterDatabase_1513[[#This Row],[SAPSA Number]],'DS Point summary'!A:A,'DS Point summary'!B:B)</f>
        <v>Gert Hendrik</v>
      </c>
      <c r="D83" s="129" t="str">
        <f>_xlfn.XLOOKUP(__xlnm._FilterDatabase_1513[[#This Row],[SAPSA Number]],'DS Point summary'!A:A,'DS Point summary'!C:C)</f>
        <v>Putter</v>
      </c>
      <c r="E83" s="130" t="str">
        <f>_xlfn.XLOOKUP(__xlnm._FilterDatabase_1513[[#This Row],[SAPSA Number]],'DS Point summary'!A:A,'DS Point summary'!D:D)</f>
        <v>GH</v>
      </c>
      <c r="F83" s="19" t="str">
        <f ca="1">_xlfn.XLOOKUP(__xlnm._FilterDatabase_1513[[#This Row],[SAPSA Number]],'DS Point summary'!A:A,'DS Point summary'!E:E)</f>
        <v>SS</v>
      </c>
      <c r="G83" s="21">
        <f ca="1">_xlfn.XLOOKUP(__xlnm._FilterDatabase_1513[[#This Row],[SAPSA Number]],'DS Point summary'!A:A,'DS Point summary'!F:F)</f>
        <v>86</v>
      </c>
      <c r="H83" s="21" t="s">
        <v>656</v>
      </c>
      <c r="I83" s="37">
        <f t="shared" si="7"/>
        <v>0</v>
      </c>
      <c r="J83" s="24">
        <f t="shared" si="8"/>
        <v>0</v>
      </c>
      <c r="K83" s="25">
        <v>0</v>
      </c>
      <c r="L83" s="26">
        <v>0</v>
      </c>
      <c r="M83" s="25">
        <v>0</v>
      </c>
      <c r="N83" s="26">
        <v>0</v>
      </c>
      <c r="O83" s="25">
        <v>0</v>
      </c>
      <c r="P83" s="26">
        <v>0</v>
      </c>
      <c r="Q83" s="25">
        <v>0</v>
      </c>
      <c r="R83" s="26">
        <v>0</v>
      </c>
      <c r="S83" s="25">
        <v>0</v>
      </c>
      <c r="T83" s="26">
        <v>0</v>
      </c>
      <c r="U83" s="25">
        <v>0</v>
      </c>
      <c r="V83" s="26">
        <v>0</v>
      </c>
    </row>
    <row r="84" spans="1:22" x14ac:dyDescent="0.25">
      <c r="A84" s="38">
        <f t="shared" si="6"/>
        <v>17</v>
      </c>
      <c r="B84" s="39">
        <v>2950</v>
      </c>
      <c r="C84" s="129" t="str">
        <f>_xlfn.XLOOKUP(__xlnm._FilterDatabase_1513[[#This Row],[SAPSA Number]],'DS Point summary'!A:A,'DS Point summary'!B:B)</f>
        <v>Renier Jansen</v>
      </c>
      <c r="D84" s="129" t="str">
        <f>_xlfn.XLOOKUP(__xlnm._FilterDatabase_1513[[#This Row],[SAPSA Number]],'DS Point summary'!A:A,'DS Point summary'!C:C)</f>
        <v>Reynders</v>
      </c>
      <c r="E84" s="130" t="str">
        <f>_xlfn.XLOOKUP(__xlnm._FilterDatabase_1513[[#This Row],[SAPSA Number]],'DS Point summary'!A:A,'DS Point summary'!D:D)</f>
        <v>RJ</v>
      </c>
      <c r="F84" s="19" t="str">
        <f ca="1">_xlfn.XLOOKUP(__xlnm._FilterDatabase_1513[[#This Row],[SAPSA Number]],'DS Point summary'!A:A,'DS Point summary'!E:E)</f>
        <v xml:space="preserve"> </v>
      </c>
      <c r="G84" s="21">
        <f ca="1">_xlfn.XLOOKUP(__xlnm._FilterDatabase_1513[[#This Row],[SAPSA Number]],'DS Point summary'!A:A,'DS Point summary'!F:F)</f>
        <v>43</v>
      </c>
      <c r="H84" s="21" t="s">
        <v>656</v>
      </c>
      <c r="I84" s="37">
        <f t="shared" si="7"/>
        <v>0</v>
      </c>
      <c r="J84" s="24">
        <f t="shared" si="8"/>
        <v>0</v>
      </c>
      <c r="K84" s="25">
        <v>0</v>
      </c>
      <c r="L84" s="26">
        <v>0</v>
      </c>
      <c r="M84" s="25">
        <v>0</v>
      </c>
      <c r="N84" s="26">
        <v>0</v>
      </c>
      <c r="O84" s="25">
        <v>0</v>
      </c>
      <c r="P84" s="26">
        <v>0</v>
      </c>
      <c r="Q84" s="25">
        <v>0</v>
      </c>
      <c r="R84" s="26">
        <v>0</v>
      </c>
      <c r="S84" s="25">
        <v>0</v>
      </c>
      <c r="T84" s="26">
        <v>0</v>
      </c>
      <c r="U84" s="25">
        <v>0</v>
      </c>
      <c r="V84" s="26">
        <v>0</v>
      </c>
    </row>
    <row r="85" spans="1:22" x14ac:dyDescent="0.25">
      <c r="A85" s="38">
        <f t="shared" si="6"/>
        <v>17</v>
      </c>
      <c r="B85" s="35">
        <v>1929</v>
      </c>
      <c r="C85" s="129" t="str">
        <f>_xlfn.XLOOKUP(__xlnm._FilterDatabase_1513[[#This Row],[SAPSA Number]],'DS Point summary'!A:A,'DS Point summary'!B:B)</f>
        <v>Chris</v>
      </c>
      <c r="D85" s="129" t="str">
        <f>_xlfn.XLOOKUP(__xlnm._FilterDatabase_1513[[#This Row],[SAPSA Number]],'DS Point summary'!A:A,'DS Point summary'!C:C)</f>
        <v>Ridout</v>
      </c>
      <c r="E85" s="130" t="str">
        <f>_xlfn.XLOOKUP(__xlnm._FilterDatabase_1513[[#This Row],[SAPSA Number]],'DS Point summary'!A:A,'DS Point summary'!D:D)</f>
        <v>CJ</v>
      </c>
      <c r="F85" s="19" t="str">
        <f ca="1">_xlfn.XLOOKUP(__xlnm._FilterDatabase_1513[[#This Row],[SAPSA Number]],'DS Point summary'!A:A,'DS Point summary'!E:E)</f>
        <v xml:space="preserve"> </v>
      </c>
      <c r="G85" s="21">
        <f ca="1">_xlfn.XLOOKUP(__xlnm._FilterDatabase_1513[[#This Row],[SAPSA Number]],'DS Point summary'!A:A,'DS Point summary'!F:F)</f>
        <v>41</v>
      </c>
      <c r="H85" s="21" t="s">
        <v>656</v>
      </c>
      <c r="I85" s="37">
        <f t="shared" si="7"/>
        <v>0</v>
      </c>
      <c r="J85" s="24">
        <f t="shared" si="8"/>
        <v>0</v>
      </c>
      <c r="K85" s="25">
        <v>0</v>
      </c>
      <c r="L85" s="26">
        <v>0</v>
      </c>
      <c r="M85" s="25">
        <v>0</v>
      </c>
      <c r="N85" s="26">
        <v>0</v>
      </c>
      <c r="O85" s="25">
        <v>0</v>
      </c>
      <c r="P85" s="26">
        <v>0</v>
      </c>
      <c r="Q85" s="25">
        <v>0</v>
      </c>
      <c r="R85" s="26">
        <v>0</v>
      </c>
      <c r="S85" s="25">
        <v>0</v>
      </c>
      <c r="T85" s="26">
        <v>0</v>
      </c>
      <c r="U85" s="25">
        <v>0</v>
      </c>
      <c r="V85" s="26">
        <v>0</v>
      </c>
    </row>
    <row r="86" spans="1:22" x14ac:dyDescent="0.25">
      <c r="A86" s="38">
        <f t="shared" si="6"/>
        <v>17</v>
      </c>
      <c r="B86" s="35">
        <v>6381</v>
      </c>
      <c r="C86" s="129" t="str">
        <f>_xlfn.XLOOKUP(__xlnm._FilterDatabase_1513[[#This Row],[SAPSA Number]],'DS Point summary'!A:A,'DS Point summary'!B:B)</f>
        <v>Gavin Alexander</v>
      </c>
      <c r="D86" s="129" t="str">
        <f>_xlfn.XLOOKUP(__xlnm._FilterDatabase_1513[[#This Row],[SAPSA Number]],'DS Point summary'!A:A,'DS Point summary'!C:C)</f>
        <v>Riley</v>
      </c>
      <c r="E86" s="130" t="str">
        <f>_xlfn.XLOOKUP(__xlnm._FilterDatabase_1513[[#This Row],[SAPSA Number]],'DS Point summary'!A:A,'DS Point summary'!D:D)</f>
        <v>GA</v>
      </c>
      <c r="F86" s="19" t="str">
        <f ca="1">_xlfn.XLOOKUP(__xlnm._FilterDatabase_1513[[#This Row],[SAPSA Number]],'DS Point summary'!A:A,'DS Point summary'!E:E)</f>
        <v xml:space="preserve"> </v>
      </c>
      <c r="G86" s="21">
        <f ca="1">_xlfn.XLOOKUP(__xlnm._FilterDatabase_1513[[#This Row],[SAPSA Number]],'DS Point summary'!A:A,'DS Point summary'!F:F)</f>
        <v>25</v>
      </c>
      <c r="H86" s="21" t="s">
        <v>656</v>
      </c>
      <c r="I86" s="37">
        <f t="shared" si="7"/>
        <v>0</v>
      </c>
      <c r="J86" s="24">
        <f t="shared" si="8"/>
        <v>0</v>
      </c>
      <c r="K86" s="25">
        <v>0</v>
      </c>
      <c r="L86" s="26">
        <v>0</v>
      </c>
      <c r="M86" s="25">
        <v>0</v>
      </c>
      <c r="N86" s="26">
        <v>0</v>
      </c>
      <c r="O86" s="25">
        <v>0</v>
      </c>
      <c r="P86" s="26">
        <v>0</v>
      </c>
      <c r="Q86" s="25">
        <v>0</v>
      </c>
      <c r="R86" s="26">
        <v>0</v>
      </c>
      <c r="S86" s="25">
        <v>0</v>
      </c>
      <c r="T86" s="26">
        <v>0</v>
      </c>
      <c r="U86" s="25">
        <v>0</v>
      </c>
      <c r="V86" s="26">
        <v>0</v>
      </c>
    </row>
    <row r="87" spans="1:22" x14ac:dyDescent="0.25">
      <c r="A87" s="38">
        <f t="shared" si="6"/>
        <v>17</v>
      </c>
      <c r="B87" s="35">
        <v>1838</v>
      </c>
      <c r="C87" s="129" t="str">
        <f>_xlfn.XLOOKUP(__xlnm._FilterDatabase_1513[[#This Row],[SAPSA Number]],'DS Point summary'!A:A,'DS Point summary'!B:B)</f>
        <v>Laurence Talbot</v>
      </c>
      <c r="D87" s="129" t="str">
        <f>_xlfn.XLOOKUP(__xlnm._FilterDatabase_1513[[#This Row],[SAPSA Number]],'DS Point summary'!A:A,'DS Point summary'!C:C)</f>
        <v>Rowland</v>
      </c>
      <c r="E87" s="130" t="str">
        <f>_xlfn.XLOOKUP(__xlnm._FilterDatabase_1513[[#This Row],[SAPSA Number]],'DS Point summary'!A:A,'DS Point summary'!D:D)</f>
        <v>LT</v>
      </c>
      <c r="F87" s="19" t="str">
        <f ca="1">_xlfn.XLOOKUP(__xlnm._FilterDatabase_1513[[#This Row],[SAPSA Number]],'DS Point summary'!A:A,'DS Point summary'!E:E)</f>
        <v xml:space="preserve"> </v>
      </c>
      <c r="G87" s="21">
        <f ca="1">_xlfn.XLOOKUP(__xlnm._FilterDatabase_1513[[#This Row],[SAPSA Number]],'DS Point summary'!A:A,'DS Point summary'!F:F)</f>
        <v>49</v>
      </c>
      <c r="H87" s="21" t="s">
        <v>656</v>
      </c>
      <c r="I87" s="37">
        <f t="shared" si="7"/>
        <v>0</v>
      </c>
      <c r="J87" s="24">
        <f t="shared" si="8"/>
        <v>0</v>
      </c>
      <c r="K87" s="25">
        <v>0</v>
      </c>
      <c r="L87" s="26">
        <v>0</v>
      </c>
      <c r="M87" s="25">
        <v>0</v>
      </c>
      <c r="N87" s="26">
        <v>0</v>
      </c>
      <c r="O87" s="25">
        <v>0</v>
      </c>
      <c r="P87" s="26">
        <v>0</v>
      </c>
      <c r="Q87" s="25">
        <v>0</v>
      </c>
      <c r="R87" s="26">
        <v>0</v>
      </c>
      <c r="S87" s="25">
        <v>0</v>
      </c>
      <c r="T87" s="26">
        <v>0</v>
      </c>
      <c r="U87" s="25">
        <v>0</v>
      </c>
      <c r="V87" s="26">
        <v>0</v>
      </c>
    </row>
    <row r="88" spans="1:22" x14ac:dyDescent="0.25">
      <c r="A88" s="38">
        <f t="shared" si="6"/>
        <v>17</v>
      </c>
      <c r="B88" s="35">
        <v>3703</v>
      </c>
      <c r="C88" s="129" t="str">
        <f>_xlfn.XLOOKUP(__xlnm._FilterDatabase_1513[[#This Row],[SAPSA Number]],'DS Point summary'!A:A,'DS Point summary'!B:B)</f>
        <v>Gregory Andrew</v>
      </c>
      <c r="D88" s="129" t="str">
        <f>_xlfn.XLOOKUP(__xlnm._FilterDatabase_1513[[#This Row],[SAPSA Number]],'DS Point summary'!A:A,'DS Point summary'!C:C)</f>
        <v>Salzwedel</v>
      </c>
      <c r="E88" s="130" t="str">
        <f>_xlfn.XLOOKUP(__xlnm._FilterDatabase_1513[[#This Row],[SAPSA Number]],'DS Point summary'!A:A,'DS Point summary'!D:D)</f>
        <v>G</v>
      </c>
      <c r="F88" s="19" t="str">
        <f ca="1">_xlfn.XLOOKUP(__xlnm._FilterDatabase_1513[[#This Row],[SAPSA Number]],'DS Point summary'!A:A,'DS Point summary'!E:E)</f>
        <v>S</v>
      </c>
      <c r="G88" s="21">
        <f ca="1">_xlfn.XLOOKUP(__xlnm._FilterDatabase_1513[[#This Row],[SAPSA Number]],'DS Point summary'!A:A,'DS Point summary'!F:F)</f>
        <v>53</v>
      </c>
      <c r="H88" s="21" t="s">
        <v>656</v>
      </c>
      <c r="I88" s="37">
        <f t="shared" si="7"/>
        <v>0</v>
      </c>
      <c r="J88" s="24">
        <f t="shared" si="8"/>
        <v>0</v>
      </c>
      <c r="K88" s="25">
        <v>0</v>
      </c>
      <c r="L88" s="26">
        <v>0</v>
      </c>
      <c r="M88" s="25">
        <v>0</v>
      </c>
      <c r="N88" s="26">
        <v>0</v>
      </c>
      <c r="O88" s="25">
        <v>0</v>
      </c>
      <c r="P88" s="26">
        <v>0</v>
      </c>
      <c r="Q88" s="25">
        <v>0</v>
      </c>
      <c r="R88" s="26">
        <v>0</v>
      </c>
      <c r="S88" s="25">
        <v>0</v>
      </c>
      <c r="T88" s="26">
        <v>0</v>
      </c>
      <c r="U88" s="25">
        <v>0</v>
      </c>
      <c r="V88" s="26">
        <v>0</v>
      </c>
    </row>
    <row r="89" spans="1:22" x14ac:dyDescent="0.25">
      <c r="A89" s="38">
        <f t="shared" ref="A89:A123" si="9">RANK(J89,J$2:J$136,0)</f>
        <v>17</v>
      </c>
      <c r="B89" s="35">
        <v>3822</v>
      </c>
      <c r="C89" s="129" t="str">
        <f>_xlfn.XLOOKUP(__xlnm._FilterDatabase_1513[[#This Row],[SAPSA Number]],'DS Point summary'!A:A,'DS Point summary'!B:B)</f>
        <v>Wayne Erald</v>
      </c>
      <c r="D89" s="129" t="str">
        <f>_xlfn.XLOOKUP(__xlnm._FilterDatabase_1513[[#This Row],[SAPSA Number]],'DS Point summary'!A:A,'DS Point summary'!C:C)</f>
        <v>Schmidt</v>
      </c>
      <c r="E89" s="130" t="str">
        <f>_xlfn.XLOOKUP(__xlnm._FilterDatabase_1513[[#This Row],[SAPSA Number]],'DS Point summary'!A:A,'DS Point summary'!D:D)</f>
        <v>WE</v>
      </c>
      <c r="F89" s="19" t="str">
        <f ca="1">_xlfn.XLOOKUP(__xlnm._FilterDatabase_1513[[#This Row],[SAPSA Number]],'DS Point summary'!A:A,'DS Point summary'!E:E)</f>
        <v xml:space="preserve"> </v>
      </c>
      <c r="G89" s="21">
        <f ca="1">_xlfn.XLOOKUP(__xlnm._FilterDatabase_1513[[#This Row],[SAPSA Number]],'DS Point summary'!A:A,'DS Point summary'!F:F)</f>
        <v>49</v>
      </c>
      <c r="H89" s="21" t="s">
        <v>656</v>
      </c>
      <c r="I89" s="37">
        <f t="shared" si="7"/>
        <v>0</v>
      </c>
      <c r="J89" s="24">
        <f t="shared" si="8"/>
        <v>0</v>
      </c>
      <c r="K89" s="25">
        <v>0</v>
      </c>
      <c r="L89" s="26">
        <v>0</v>
      </c>
      <c r="M89" s="25">
        <v>0</v>
      </c>
      <c r="N89" s="26">
        <v>0</v>
      </c>
      <c r="O89" s="25">
        <v>0</v>
      </c>
      <c r="P89" s="26">
        <v>0</v>
      </c>
      <c r="Q89" s="25">
        <v>0</v>
      </c>
      <c r="R89" s="26">
        <v>0</v>
      </c>
      <c r="S89" s="25">
        <v>0</v>
      </c>
      <c r="T89" s="26">
        <v>0</v>
      </c>
      <c r="U89" s="25">
        <v>0</v>
      </c>
      <c r="V89" s="26">
        <v>0</v>
      </c>
    </row>
    <row r="90" spans="1:22" x14ac:dyDescent="0.25">
      <c r="A90" s="38">
        <f t="shared" si="9"/>
        <v>17</v>
      </c>
      <c r="B90" s="35">
        <v>3209</v>
      </c>
      <c r="C90" s="129" t="str">
        <f>_xlfn.XLOOKUP(__xlnm._FilterDatabase_1513[[#This Row],[SAPSA Number]],'DS Point summary'!A:A,'DS Point summary'!B:B)</f>
        <v>Mark Theo</v>
      </c>
      <c r="D90" s="129" t="str">
        <f>_xlfn.XLOOKUP(__xlnm._FilterDatabase_1513[[#This Row],[SAPSA Number]],'DS Point summary'!A:A,'DS Point summary'!C:C)</f>
        <v>Schuurmans</v>
      </c>
      <c r="E90" s="130" t="str">
        <f>_xlfn.XLOOKUP(__xlnm._FilterDatabase_1513[[#This Row],[SAPSA Number]],'DS Point summary'!A:A,'DS Point summary'!D:D)</f>
        <v>MT</v>
      </c>
      <c r="F90" s="19" t="str">
        <f>_xlfn.XLOOKUP(__xlnm._FilterDatabase_1513[[#This Row],[SAPSA Number]],'DS Point summary'!A:A,'DS Point summary'!E:E)</f>
        <v>S</v>
      </c>
      <c r="G90" s="21">
        <f ca="1">_xlfn.XLOOKUP(__xlnm._FilterDatabase_1513[[#This Row],[SAPSA Number]],'DS Point summary'!A:A,'DS Point summary'!F:F)</f>
        <v>51</v>
      </c>
      <c r="H90" s="21" t="s">
        <v>656</v>
      </c>
      <c r="I90" s="37">
        <f t="shared" si="7"/>
        <v>0</v>
      </c>
      <c r="J90" s="24">
        <f t="shared" si="8"/>
        <v>0</v>
      </c>
      <c r="K90" s="25">
        <v>0</v>
      </c>
      <c r="L90" s="26">
        <v>0</v>
      </c>
      <c r="M90" s="25">
        <v>0</v>
      </c>
      <c r="N90" s="26">
        <v>0</v>
      </c>
      <c r="O90" s="25">
        <v>0</v>
      </c>
      <c r="P90" s="26">
        <v>0</v>
      </c>
      <c r="Q90" s="25">
        <v>0</v>
      </c>
      <c r="R90" s="26">
        <v>0</v>
      </c>
      <c r="S90" s="25">
        <v>0</v>
      </c>
      <c r="T90" s="26">
        <v>0</v>
      </c>
      <c r="U90" s="25">
        <v>0</v>
      </c>
      <c r="V90" s="26">
        <v>0</v>
      </c>
    </row>
    <row r="91" spans="1:22" x14ac:dyDescent="0.25">
      <c r="A91" s="38">
        <f t="shared" si="9"/>
        <v>17</v>
      </c>
      <c r="B91" s="35">
        <v>4966</v>
      </c>
      <c r="C91" s="129" t="str">
        <f>_xlfn.XLOOKUP(__xlnm._FilterDatabase_1513[[#This Row],[SAPSA Number]],'DS Point summary'!A:A,'DS Point summary'!B:B)</f>
        <v>Costantinos</v>
      </c>
      <c r="D91" s="129" t="str">
        <f>_xlfn.XLOOKUP(__xlnm._FilterDatabase_1513[[#This Row],[SAPSA Number]],'DS Point summary'!A:A,'DS Point summary'!C:C)</f>
        <v>Seindis</v>
      </c>
      <c r="E91" s="130" t="str">
        <f>_xlfn.XLOOKUP(__xlnm._FilterDatabase_1513[[#This Row],[SAPSA Number]],'DS Point summary'!A:A,'DS Point summary'!D:D)</f>
        <v>C</v>
      </c>
      <c r="F91" s="19" t="str">
        <f ca="1">_xlfn.XLOOKUP(__xlnm._FilterDatabase_1513[[#This Row],[SAPSA Number]],'DS Point summary'!A:A,'DS Point summary'!E:E)</f>
        <v xml:space="preserve"> </v>
      </c>
      <c r="G91" s="21">
        <f ca="1">_xlfn.XLOOKUP(__xlnm._FilterDatabase_1513[[#This Row],[SAPSA Number]],'DS Point summary'!A:A,'DS Point summary'!F:F)</f>
        <v>33</v>
      </c>
      <c r="H91" s="21" t="s">
        <v>656</v>
      </c>
      <c r="I91" s="37">
        <f t="shared" si="7"/>
        <v>0</v>
      </c>
      <c r="J91" s="24">
        <f t="shared" si="8"/>
        <v>0</v>
      </c>
      <c r="K91" s="25">
        <v>0</v>
      </c>
      <c r="L91" s="26">
        <v>0</v>
      </c>
      <c r="M91" s="25">
        <v>0</v>
      </c>
      <c r="N91" s="26">
        <v>0</v>
      </c>
      <c r="O91" s="25">
        <v>0</v>
      </c>
      <c r="P91" s="26">
        <v>0</v>
      </c>
      <c r="Q91" s="25">
        <v>0</v>
      </c>
      <c r="R91" s="26">
        <v>0</v>
      </c>
      <c r="S91" s="25">
        <v>0</v>
      </c>
      <c r="T91" s="26">
        <v>0</v>
      </c>
      <c r="U91" s="25">
        <v>0</v>
      </c>
      <c r="V91" s="26">
        <v>0</v>
      </c>
    </row>
    <row r="92" spans="1:22" x14ac:dyDescent="0.25">
      <c r="A92" s="34">
        <f t="shared" si="9"/>
        <v>17</v>
      </c>
      <c r="B92" s="47">
        <v>1550</v>
      </c>
      <c r="C92" s="129" t="str">
        <f>_xlfn.XLOOKUP(__xlnm._FilterDatabase_1513[[#This Row],[SAPSA Number]],'DS Point summary'!A:A,'DS Point summary'!B:B)</f>
        <v>Christopher Mark</v>
      </c>
      <c r="D92" s="129" t="str">
        <f>_xlfn.XLOOKUP(__xlnm._FilterDatabase_1513[[#This Row],[SAPSA Number]],'DS Point summary'!A:A,'DS Point summary'!C:C)</f>
        <v>Shadwell</v>
      </c>
      <c r="E92" s="130" t="str">
        <f>_xlfn.XLOOKUP(__xlnm._FilterDatabase_1513[[#This Row],[SAPSA Number]],'DS Point summary'!A:A,'DS Point summary'!D:D)</f>
        <v>CM</v>
      </c>
      <c r="F92" s="19" t="str">
        <f ca="1">_xlfn.XLOOKUP(__xlnm._FilterDatabase_1513[[#This Row],[SAPSA Number]],'DS Point summary'!A:A,'DS Point summary'!E:E)</f>
        <v xml:space="preserve"> </v>
      </c>
      <c r="G92" s="21">
        <f ca="1">_xlfn.XLOOKUP(__xlnm._FilterDatabase_1513[[#This Row],[SAPSA Number]],'DS Point summary'!A:A,'DS Point summary'!F:F)</f>
        <v>34</v>
      </c>
      <c r="H92" s="21" t="s">
        <v>656</v>
      </c>
      <c r="I92" s="37">
        <f t="shared" si="7"/>
        <v>0</v>
      </c>
      <c r="J92" s="24">
        <f t="shared" si="8"/>
        <v>0</v>
      </c>
      <c r="K92" s="25">
        <v>0</v>
      </c>
      <c r="L92" s="26">
        <v>0</v>
      </c>
      <c r="M92" s="25">
        <v>0</v>
      </c>
      <c r="N92" s="26">
        <v>0</v>
      </c>
      <c r="O92" s="25">
        <v>0</v>
      </c>
      <c r="P92" s="26">
        <v>0</v>
      </c>
      <c r="Q92" s="25">
        <v>0</v>
      </c>
      <c r="R92" s="26">
        <v>0</v>
      </c>
      <c r="S92" s="25">
        <v>0</v>
      </c>
      <c r="T92" s="26">
        <v>0</v>
      </c>
      <c r="U92" s="25">
        <v>0</v>
      </c>
      <c r="V92" s="26">
        <v>0</v>
      </c>
    </row>
    <row r="93" spans="1:22" x14ac:dyDescent="0.25">
      <c r="A93" s="34">
        <f t="shared" si="9"/>
        <v>17</v>
      </c>
      <c r="B93" s="35">
        <v>4272</v>
      </c>
      <c r="C93" s="129" t="str">
        <f>_xlfn.XLOOKUP(__xlnm._FilterDatabase_1513[[#This Row],[SAPSA Number]],'DS Point summary'!A:A,'DS Point summary'!B:B)</f>
        <v>Theuns Fichardt</v>
      </c>
      <c r="D93" s="129" t="str">
        <f>_xlfn.XLOOKUP(__xlnm._FilterDatabase_1513[[#This Row],[SAPSA Number]],'DS Point summary'!A:A,'DS Point summary'!C:C)</f>
        <v>Skea</v>
      </c>
      <c r="E93" s="130" t="str">
        <f>_xlfn.XLOOKUP(__xlnm._FilterDatabase_1513[[#This Row],[SAPSA Number]],'DS Point summary'!A:A,'DS Point summary'!D:D)</f>
        <v>TF</v>
      </c>
      <c r="F93" s="19" t="str">
        <f ca="1">_xlfn.XLOOKUP(__xlnm._FilterDatabase_1513[[#This Row],[SAPSA Number]],'DS Point summary'!A:A,'DS Point summary'!E:E)</f>
        <v xml:space="preserve"> </v>
      </c>
      <c r="G93" s="21">
        <f ca="1">_xlfn.XLOOKUP(__xlnm._FilterDatabase_1513[[#This Row],[SAPSA Number]],'DS Point summary'!A:A,'DS Point summary'!F:F)</f>
        <v>49</v>
      </c>
      <c r="H93" s="21" t="s">
        <v>656</v>
      </c>
      <c r="I93" s="37">
        <f t="shared" si="7"/>
        <v>0</v>
      </c>
      <c r="J93" s="24">
        <f t="shared" si="8"/>
        <v>0</v>
      </c>
      <c r="K93" s="25">
        <v>0</v>
      </c>
      <c r="L93" s="26">
        <v>0</v>
      </c>
      <c r="M93" s="25">
        <v>0</v>
      </c>
      <c r="N93" s="26">
        <v>0</v>
      </c>
      <c r="O93" s="25">
        <v>0</v>
      </c>
      <c r="P93" s="26">
        <v>0</v>
      </c>
      <c r="Q93" s="25">
        <v>0</v>
      </c>
      <c r="R93" s="26">
        <v>0</v>
      </c>
      <c r="S93" s="25">
        <v>0</v>
      </c>
      <c r="T93" s="26">
        <v>0</v>
      </c>
      <c r="U93" s="25">
        <v>0</v>
      </c>
      <c r="V93" s="26">
        <v>0</v>
      </c>
    </row>
    <row r="94" spans="1:22" x14ac:dyDescent="0.25">
      <c r="A94" s="34">
        <f t="shared" si="9"/>
        <v>17</v>
      </c>
      <c r="B94" s="35">
        <v>3587</v>
      </c>
      <c r="C94" s="129" t="str">
        <f>_xlfn.XLOOKUP(__xlnm._FilterDatabase_1513[[#This Row],[SAPSA Number]],'DS Point summary'!A:A,'DS Point summary'!B:B)</f>
        <v>Daniel Lodewyk</v>
      </c>
      <c r="D94" s="129" t="str">
        <f>_xlfn.XLOOKUP(__xlnm._FilterDatabase_1513[[#This Row],[SAPSA Number]],'DS Point summary'!A:A,'DS Point summary'!C:C)</f>
        <v>Smit</v>
      </c>
      <c r="E94" s="130" t="str">
        <f>_xlfn.XLOOKUP(__xlnm._FilterDatabase_1513[[#This Row],[SAPSA Number]],'DS Point summary'!A:A,'DS Point summary'!D:D)</f>
        <v>DL</v>
      </c>
      <c r="F94" s="19" t="str">
        <f ca="1">_xlfn.XLOOKUP(__xlnm._FilterDatabase_1513[[#This Row],[SAPSA Number]],'DS Point summary'!A:A,'DS Point summary'!E:E)</f>
        <v xml:space="preserve"> </v>
      </c>
      <c r="G94" s="21">
        <f ca="1">_xlfn.XLOOKUP(__xlnm._FilterDatabase_1513[[#This Row],[SAPSA Number]],'DS Point summary'!A:A,'DS Point summary'!F:F)</f>
        <v>37</v>
      </c>
      <c r="H94" s="21" t="s">
        <v>656</v>
      </c>
      <c r="I94" s="37">
        <f t="shared" si="7"/>
        <v>0</v>
      </c>
      <c r="J94" s="24">
        <f t="shared" si="8"/>
        <v>0</v>
      </c>
      <c r="K94" s="25">
        <v>0</v>
      </c>
      <c r="L94" s="26">
        <v>0</v>
      </c>
      <c r="M94" s="25">
        <v>0</v>
      </c>
      <c r="N94" s="26">
        <v>0</v>
      </c>
      <c r="O94" s="25">
        <v>0</v>
      </c>
      <c r="P94" s="26">
        <v>0</v>
      </c>
      <c r="Q94" s="25">
        <v>0</v>
      </c>
      <c r="R94" s="26">
        <v>0</v>
      </c>
      <c r="S94" s="25">
        <v>0</v>
      </c>
      <c r="T94" s="26">
        <v>0</v>
      </c>
      <c r="U94" s="25">
        <v>0</v>
      </c>
      <c r="V94" s="26">
        <v>0</v>
      </c>
    </row>
    <row r="95" spans="1:22" x14ac:dyDescent="0.25">
      <c r="A95" s="38">
        <f t="shared" si="9"/>
        <v>17</v>
      </c>
      <c r="B95" s="39">
        <v>572</v>
      </c>
      <c r="C95" s="129" t="str">
        <f>_xlfn.XLOOKUP(__xlnm._FilterDatabase_1513[[#This Row],[SAPSA Number]],'DS Point summary'!A:A,'DS Point summary'!B:B)</f>
        <v>DJ</v>
      </c>
      <c r="D95" s="129" t="str">
        <f>_xlfn.XLOOKUP(__xlnm._FilterDatabase_1513[[#This Row],[SAPSA Number]],'DS Point summary'!A:A,'DS Point summary'!C:C)</f>
        <v>Smith</v>
      </c>
      <c r="E95" s="130" t="str">
        <f>_xlfn.XLOOKUP(__xlnm._FilterDatabase_1513[[#This Row],[SAPSA Number]],'DS Point summary'!A:A,'DS Point summary'!D:D)</f>
        <v>DJ</v>
      </c>
      <c r="F95" s="19" t="str">
        <f ca="1">_xlfn.XLOOKUP(__xlnm._FilterDatabase_1513[[#This Row],[SAPSA Number]],'DS Point summary'!A:A,'DS Point summary'!E:E)</f>
        <v>S</v>
      </c>
      <c r="G95" s="21">
        <f ca="1">_xlfn.XLOOKUP(__xlnm._FilterDatabase_1513[[#This Row],[SAPSA Number]],'DS Point summary'!A:A,'DS Point summary'!F:F)</f>
        <v>57</v>
      </c>
      <c r="H95" s="21" t="s">
        <v>656</v>
      </c>
      <c r="I95" s="37">
        <f t="shared" si="7"/>
        <v>0</v>
      </c>
      <c r="J95" s="24">
        <f t="shared" si="8"/>
        <v>0</v>
      </c>
      <c r="K95" s="25">
        <v>0</v>
      </c>
      <c r="L95" s="26">
        <v>0</v>
      </c>
      <c r="M95" s="25">
        <v>0</v>
      </c>
      <c r="N95" s="26">
        <v>0</v>
      </c>
      <c r="O95" s="25">
        <v>0</v>
      </c>
      <c r="P95" s="26">
        <v>0</v>
      </c>
      <c r="Q95" s="25">
        <v>0</v>
      </c>
      <c r="R95" s="26">
        <v>0</v>
      </c>
      <c r="S95" s="25">
        <v>0</v>
      </c>
      <c r="T95" s="26">
        <v>0</v>
      </c>
      <c r="U95" s="25">
        <v>0</v>
      </c>
      <c r="V95" s="26">
        <v>0</v>
      </c>
    </row>
    <row r="96" spans="1:22" x14ac:dyDescent="0.25">
      <c r="A96" s="38">
        <f t="shared" si="9"/>
        <v>17</v>
      </c>
      <c r="B96" s="39">
        <v>1321</v>
      </c>
      <c r="C96" s="129" t="str">
        <f>_xlfn.XLOOKUP(__xlnm._FilterDatabase_1513[[#This Row],[SAPSA Number]],'DS Point summary'!A:A,'DS Point summary'!B:B)</f>
        <v>Neal Monisen</v>
      </c>
      <c r="D96" s="129" t="str">
        <f>_xlfn.XLOOKUP(__xlnm._FilterDatabase_1513[[#This Row],[SAPSA Number]],'DS Point summary'!A:A,'DS Point summary'!C:C)</f>
        <v>Sokay</v>
      </c>
      <c r="E96" s="130" t="str">
        <f>_xlfn.XLOOKUP(__xlnm._FilterDatabase_1513[[#This Row],[SAPSA Number]],'DS Point summary'!A:A,'DS Point summary'!D:D)</f>
        <v>NM</v>
      </c>
      <c r="F96" s="19" t="str">
        <f ca="1">_xlfn.XLOOKUP(__xlnm._FilterDatabase_1513[[#This Row],[SAPSA Number]],'DS Point summary'!A:A,'DS Point summary'!E:E)</f>
        <v xml:space="preserve"> </v>
      </c>
      <c r="G96" s="21">
        <f ca="1">_xlfn.XLOOKUP(__xlnm._FilterDatabase_1513[[#This Row],[SAPSA Number]],'DS Point summary'!A:A,'DS Point summary'!F:F)</f>
        <v>49</v>
      </c>
      <c r="H96" s="31" t="s">
        <v>656</v>
      </c>
      <c r="I96" s="67">
        <f t="shared" si="7"/>
        <v>0</v>
      </c>
      <c r="J96" s="24">
        <f t="shared" si="8"/>
        <v>0</v>
      </c>
      <c r="K96" s="68">
        <v>0</v>
      </c>
      <c r="L96" s="69">
        <v>0</v>
      </c>
      <c r="M96" s="68">
        <v>0</v>
      </c>
      <c r="N96" s="69">
        <v>0</v>
      </c>
      <c r="O96" s="68">
        <v>0</v>
      </c>
      <c r="P96" s="69">
        <v>0</v>
      </c>
      <c r="Q96" s="68">
        <v>0</v>
      </c>
      <c r="R96" s="69">
        <v>0</v>
      </c>
      <c r="S96" s="68">
        <v>0</v>
      </c>
      <c r="T96" s="69">
        <v>0</v>
      </c>
      <c r="U96" s="68">
        <v>0</v>
      </c>
      <c r="V96" s="69">
        <v>0</v>
      </c>
    </row>
    <row r="97" spans="1:22" x14ac:dyDescent="0.25">
      <c r="A97" s="34">
        <f t="shared" si="9"/>
        <v>17</v>
      </c>
      <c r="B97" s="35">
        <v>3832</v>
      </c>
      <c r="C97" s="129" t="str">
        <f>_xlfn.XLOOKUP(__xlnm._FilterDatabase_1513[[#This Row],[SAPSA Number]],'DS Point summary'!A:A,'DS Point summary'!B:B)</f>
        <v>Dion Rowlands</v>
      </c>
      <c r="D97" s="129" t="str">
        <f>_xlfn.XLOOKUP(__xlnm._FilterDatabase_1513[[#This Row],[SAPSA Number]],'DS Point summary'!A:A,'DS Point summary'!C:C)</f>
        <v>Stead</v>
      </c>
      <c r="E97" s="130" t="str">
        <f>_xlfn.XLOOKUP(__xlnm._FilterDatabase_1513[[#This Row],[SAPSA Number]],'DS Point summary'!A:A,'DS Point summary'!D:D)</f>
        <v>DR</v>
      </c>
      <c r="F97" s="19" t="str">
        <f>_xlfn.XLOOKUP(__xlnm._FilterDatabase_1513[[#This Row],[SAPSA Number]],'DS Point summary'!A:A,'DS Point summary'!E:E)</f>
        <v>S</v>
      </c>
      <c r="G97" s="21">
        <f ca="1">_xlfn.XLOOKUP(__xlnm._FilterDatabase_1513[[#This Row],[SAPSA Number]],'DS Point summary'!A:A,'DS Point summary'!F:F)</f>
        <v>50</v>
      </c>
      <c r="H97" s="36" t="s">
        <v>656</v>
      </c>
      <c r="I97" s="37">
        <f t="shared" si="7"/>
        <v>0</v>
      </c>
      <c r="J97" s="24">
        <f t="shared" si="8"/>
        <v>0</v>
      </c>
      <c r="K97" s="70">
        <v>0</v>
      </c>
      <c r="L97" s="71">
        <v>0</v>
      </c>
      <c r="M97" s="70">
        <v>0</v>
      </c>
      <c r="N97" s="71">
        <v>0</v>
      </c>
      <c r="O97" s="70">
        <v>0</v>
      </c>
      <c r="P97" s="71">
        <v>0</v>
      </c>
      <c r="Q97" s="70">
        <v>0</v>
      </c>
      <c r="R97" s="71">
        <v>0</v>
      </c>
      <c r="S97" s="70">
        <v>0</v>
      </c>
      <c r="T97" s="71">
        <v>0</v>
      </c>
      <c r="U97" s="70">
        <v>0</v>
      </c>
      <c r="V97" s="71">
        <v>0</v>
      </c>
    </row>
    <row r="98" spans="1:22" x14ac:dyDescent="0.25">
      <c r="A98" s="34">
        <f t="shared" si="9"/>
        <v>17</v>
      </c>
      <c r="B98" s="35">
        <v>3396</v>
      </c>
      <c r="C98" s="129" t="str">
        <f>_xlfn.XLOOKUP(__xlnm._FilterDatabase_1513[[#This Row],[SAPSA Number]],'DS Point summary'!A:A,'DS Point summary'!B:B)</f>
        <v>Irving Robert</v>
      </c>
      <c r="D98" s="129" t="str">
        <f>_xlfn.XLOOKUP(__xlnm._FilterDatabase_1513[[#This Row],[SAPSA Number]],'DS Point summary'!A:A,'DS Point summary'!C:C)</f>
        <v>Stevenson</v>
      </c>
      <c r="E98" s="130" t="str">
        <f>_xlfn.XLOOKUP(__xlnm._FilterDatabase_1513[[#This Row],[SAPSA Number]],'DS Point summary'!A:A,'DS Point summary'!D:D)</f>
        <v>IR</v>
      </c>
      <c r="F98" s="19" t="str">
        <f ca="1">_xlfn.XLOOKUP(__xlnm._FilterDatabase_1513[[#This Row],[SAPSA Number]],'DS Point summary'!A:A,'DS Point summary'!E:E)</f>
        <v>SS</v>
      </c>
      <c r="G98" s="21">
        <f ca="1">_xlfn.XLOOKUP(__xlnm._FilterDatabase_1513[[#This Row],[SAPSA Number]],'DS Point summary'!A:A,'DS Point summary'!F:F)</f>
        <v>68</v>
      </c>
      <c r="H98" s="36" t="s">
        <v>656</v>
      </c>
      <c r="I98" s="37">
        <f t="shared" ref="I98:I123" si="10">(IF(K98&gt;0,1,0)+(IF(L98&gt;0,1,0))+(IF(M98&gt;0,1,0))+(IF(N98&gt;0,1,0))+(IF(O98&gt;0,1,0))+(IF(P98&gt;0,1,0))+(IF(Q98&gt;0,1,0))+(IF(R98&gt;0,1,0))+(IF(S98&gt;0,1,0))+(IF(T98&gt;0,1,0))+(IF(U98&gt;0,1,0))+(IF(V98&gt;0,1,0)))</f>
        <v>0</v>
      </c>
      <c r="J98" s="24">
        <f t="shared" ref="J98:J123" si="11">(LARGE(K98:U98,1)+LARGE(K98:U98,2)+LARGE(K98:U98,3)+LARGE(K98:U98,4)+LARGE(K98:U98,5))/5</f>
        <v>0</v>
      </c>
      <c r="K98" s="70">
        <v>0</v>
      </c>
      <c r="L98" s="71">
        <v>0</v>
      </c>
      <c r="M98" s="70">
        <v>0</v>
      </c>
      <c r="N98" s="71">
        <v>0</v>
      </c>
      <c r="O98" s="70">
        <v>0</v>
      </c>
      <c r="P98" s="71">
        <v>0</v>
      </c>
      <c r="Q98" s="70">
        <v>0</v>
      </c>
      <c r="R98" s="71">
        <v>0</v>
      </c>
      <c r="S98" s="70">
        <v>0</v>
      </c>
      <c r="T98" s="71">
        <v>0</v>
      </c>
      <c r="U98" s="70">
        <v>0</v>
      </c>
      <c r="V98" s="71">
        <v>0</v>
      </c>
    </row>
    <row r="99" spans="1:22" x14ac:dyDescent="0.25">
      <c r="A99" s="34">
        <f t="shared" si="9"/>
        <v>17</v>
      </c>
      <c r="B99" s="35">
        <v>2688</v>
      </c>
      <c r="C99" s="129" t="str">
        <f>_xlfn.XLOOKUP(__xlnm._FilterDatabase_1513[[#This Row],[SAPSA Number]],'DS Point summary'!A:A,'DS Point summary'!B:B)</f>
        <v>Durandt Hendrik</v>
      </c>
      <c r="D99" s="129" t="str">
        <f>_xlfn.XLOOKUP(__xlnm._FilterDatabase_1513[[#This Row],[SAPSA Number]],'DS Point summary'!A:A,'DS Point summary'!C:C)</f>
        <v>Storm</v>
      </c>
      <c r="E99" s="130" t="str">
        <f>_xlfn.XLOOKUP(__xlnm._FilterDatabase_1513[[#This Row],[SAPSA Number]],'DS Point summary'!A:A,'DS Point summary'!D:D)</f>
        <v>DH</v>
      </c>
      <c r="F99" s="19" t="str">
        <f ca="1">_xlfn.XLOOKUP(__xlnm._FilterDatabase_1513[[#This Row],[SAPSA Number]],'DS Point summary'!A:A,'DS Point summary'!E:E)</f>
        <v>Jnr</v>
      </c>
      <c r="G99" s="21">
        <f ca="1">_xlfn.XLOOKUP(__xlnm._FilterDatabase_1513[[#This Row],[SAPSA Number]],'DS Point summary'!A:A,'DS Point summary'!F:F)</f>
        <v>20</v>
      </c>
      <c r="H99" s="36" t="s">
        <v>656</v>
      </c>
      <c r="I99" s="37">
        <f t="shared" si="10"/>
        <v>0</v>
      </c>
      <c r="J99" s="24">
        <f t="shared" si="11"/>
        <v>0</v>
      </c>
      <c r="K99" s="70">
        <v>0</v>
      </c>
      <c r="L99" s="71">
        <v>0</v>
      </c>
      <c r="M99" s="70">
        <v>0</v>
      </c>
      <c r="N99" s="71">
        <v>0</v>
      </c>
      <c r="O99" s="70">
        <v>0</v>
      </c>
      <c r="P99" s="71">
        <v>0</v>
      </c>
      <c r="Q99" s="70">
        <v>0</v>
      </c>
      <c r="R99" s="71">
        <v>0</v>
      </c>
      <c r="S99" s="70">
        <v>0</v>
      </c>
      <c r="T99" s="71">
        <v>0</v>
      </c>
      <c r="U99" s="70">
        <v>0</v>
      </c>
      <c r="V99" s="71">
        <v>0</v>
      </c>
    </row>
    <row r="100" spans="1:22" x14ac:dyDescent="0.25">
      <c r="A100" s="34">
        <f t="shared" si="9"/>
        <v>17</v>
      </c>
      <c r="B100" s="35">
        <v>3836</v>
      </c>
      <c r="C100" s="129" t="str">
        <f>_xlfn.XLOOKUP(__xlnm._FilterDatabase_1513[[#This Row],[SAPSA Number]],'DS Point summary'!A:A,'DS Point summary'!B:B)</f>
        <v>Deon</v>
      </c>
      <c r="D100" s="129" t="str">
        <f>_xlfn.XLOOKUP(__xlnm._FilterDatabase_1513[[#This Row],[SAPSA Number]],'DS Point summary'!A:A,'DS Point summary'!C:C)</f>
        <v>Storm</v>
      </c>
      <c r="E100" s="130" t="str">
        <f>_xlfn.XLOOKUP(__xlnm._FilterDatabase_1513[[#This Row],[SAPSA Number]],'DS Point summary'!A:A,'DS Point summary'!D:D)</f>
        <v>D</v>
      </c>
      <c r="F100" s="19" t="str">
        <f ca="1">_xlfn.XLOOKUP(__xlnm._FilterDatabase_1513[[#This Row],[SAPSA Number]],'DS Point summary'!A:A,'DS Point summary'!E:E)</f>
        <v>SS</v>
      </c>
      <c r="G100" s="21">
        <f ca="1">_xlfn.XLOOKUP(__xlnm._FilterDatabase_1513[[#This Row],[SAPSA Number]],'DS Point summary'!A:A,'DS Point summary'!F:F)</f>
        <v>65</v>
      </c>
      <c r="H100" s="36" t="s">
        <v>656</v>
      </c>
      <c r="I100" s="37">
        <f t="shared" si="10"/>
        <v>0</v>
      </c>
      <c r="J100" s="24">
        <f t="shared" si="11"/>
        <v>0</v>
      </c>
      <c r="K100" s="70">
        <v>0</v>
      </c>
      <c r="L100" s="71">
        <v>0</v>
      </c>
      <c r="M100" s="70">
        <v>0</v>
      </c>
      <c r="N100" s="71">
        <v>0</v>
      </c>
      <c r="O100" s="70">
        <v>0</v>
      </c>
      <c r="P100" s="71">
        <v>0</v>
      </c>
      <c r="Q100" s="70">
        <v>0</v>
      </c>
      <c r="R100" s="71">
        <v>0</v>
      </c>
      <c r="S100" s="70">
        <v>0</v>
      </c>
      <c r="T100" s="71">
        <v>0</v>
      </c>
      <c r="U100" s="70">
        <v>0</v>
      </c>
      <c r="V100" s="71">
        <v>0</v>
      </c>
    </row>
    <row r="101" spans="1:22" x14ac:dyDescent="0.25">
      <c r="A101" s="34">
        <f t="shared" si="9"/>
        <v>17</v>
      </c>
      <c r="B101" s="35">
        <v>475</v>
      </c>
      <c r="C101" s="129" t="str">
        <f>_xlfn.XLOOKUP(__xlnm._FilterDatabase_1513[[#This Row],[SAPSA Number]],'DS Point summary'!A:A,'DS Point summary'!B:B)</f>
        <v>Wynand Johannes</v>
      </c>
      <c r="D101" s="129" t="str">
        <f>_xlfn.XLOOKUP(__xlnm._FilterDatabase_1513[[#This Row],[SAPSA Number]],'DS Point summary'!A:A,'DS Point summary'!C:C)</f>
        <v>Strydom</v>
      </c>
      <c r="E101" s="130" t="str">
        <f>_xlfn.XLOOKUP(__xlnm._FilterDatabase_1513[[#This Row],[SAPSA Number]],'DS Point summary'!A:A,'DS Point summary'!D:D)</f>
        <v>WJ</v>
      </c>
      <c r="F101" s="19" t="str">
        <f ca="1">_xlfn.XLOOKUP(__xlnm._FilterDatabase_1513[[#This Row],[SAPSA Number]],'DS Point summary'!A:A,'DS Point summary'!E:E)</f>
        <v xml:space="preserve"> </v>
      </c>
      <c r="G101" s="21">
        <f ca="1">_xlfn.XLOOKUP(__xlnm._FilterDatabase_1513[[#This Row],[SAPSA Number]],'DS Point summary'!A:A,'DS Point summary'!F:F)</f>
        <v>49</v>
      </c>
      <c r="H101" s="36" t="s">
        <v>656</v>
      </c>
      <c r="I101" s="37">
        <f t="shared" si="10"/>
        <v>0</v>
      </c>
      <c r="J101" s="24">
        <f t="shared" si="11"/>
        <v>0</v>
      </c>
      <c r="K101" s="70">
        <v>0</v>
      </c>
      <c r="L101" s="71">
        <v>0</v>
      </c>
      <c r="M101" s="70">
        <v>0</v>
      </c>
      <c r="N101" s="71">
        <v>0</v>
      </c>
      <c r="O101" s="70">
        <v>0</v>
      </c>
      <c r="P101" s="71">
        <v>0</v>
      </c>
      <c r="Q101" s="70">
        <v>0</v>
      </c>
      <c r="R101" s="71">
        <v>0</v>
      </c>
      <c r="S101" s="70">
        <v>0</v>
      </c>
      <c r="T101" s="71">
        <v>0</v>
      </c>
      <c r="U101" s="70">
        <v>0</v>
      </c>
      <c r="V101" s="71">
        <v>0</v>
      </c>
    </row>
    <row r="102" spans="1:22" x14ac:dyDescent="0.25">
      <c r="A102" s="34">
        <f t="shared" si="9"/>
        <v>17</v>
      </c>
      <c r="B102" s="35">
        <v>4858</v>
      </c>
      <c r="C102" s="129" t="str">
        <f>_xlfn.XLOOKUP(__xlnm._FilterDatabase_1513[[#This Row],[SAPSA Number]],'DS Point summary'!A:A,'DS Point summary'!B:B)</f>
        <v>Jacques</v>
      </c>
      <c r="D102" s="129" t="str">
        <f>_xlfn.XLOOKUP(__xlnm._FilterDatabase_1513[[#This Row],[SAPSA Number]],'DS Point summary'!A:A,'DS Point summary'!C:C)</f>
        <v>Swanepoel</v>
      </c>
      <c r="E102" s="130" t="str">
        <f>_xlfn.XLOOKUP(__xlnm._FilterDatabase_1513[[#This Row],[SAPSA Number]],'DS Point summary'!A:A,'DS Point summary'!D:D)</f>
        <v>J</v>
      </c>
      <c r="F102" s="19" t="str">
        <f ca="1">_xlfn.XLOOKUP(__xlnm._FilterDatabase_1513[[#This Row],[SAPSA Number]],'DS Point summary'!A:A,'DS Point summary'!E:E)</f>
        <v xml:space="preserve"> </v>
      </c>
      <c r="G102" s="21">
        <f ca="1">_xlfn.XLOOKUP(__xlnm._FilterDatabase_1513[[#This Row],[SAPSA Number]],'DS Point summary'!A:A,'DS Point summary'!F:F)</f>
        <v>28</v>
      </c>
      <c r="H102" s="36" t="s">
        <v>656</v>
      </c>
      <c r="I102" s="37">
        <f t="shared" si="10"/>
        <v>0</v>
      </c>
      <c r="J102" s="24">
        <f t="shared" si="11"/>
        <v>0</v>
      </c>
      <c r="K102" s="70">
        <v>0</v>
      </c>
      <c r="L102" s="71">
        <v>0</v>
      </c>
      <c r="M102" s="70">
        <v>0</v>
      </c>
      <c r="N102" s="71">
        <v>0</v>
      </c>
      <c r="O102" s="70">
        <v>0</v>
      </c>
      <c r="P102" s="71">
        <v>0</v>
      </c>
      <c r="Q102" s="70">
        <v>0</v>
      </c>
      <c r="R102" s="71">
        <v>0</v>
      </c>
      <c r="S102" s="70">
        <v>0</v>
      </c>
      <c r="T102" s="71">
        <v>0</v>
      </c>
      <c r="U102" s="70">
        <v>0</v>
      </c>
      <c r="V102" s="71">
        <v>0</v>
      </c>
    </row>
    <row r="103" spans="1:22" x14ac:dyDescent="0.25">
      <c r="A103" s="34">
        <f t="shared" si="9"/>
        <v>17</v>
      </c>
      <c r="B103" s="35">
        <v>2960</v>
      </c>
      <c r="C103" s="129" t="str">
        <f>_xlfn.XLOOKUP(__xlnm._FilterDatabase_1513[[#This Row],[SAPSA Number]],'DS Point summary'!A:A,'DS Point summary'!B:B)</f>
        <v>Henno</v>
      </c>
      <c r="D103" s="129" t="str">
        <f>_xlfn.XLOOKUP(__xlnm._FilterDatabase_1513[[#This Row],[SAPSA Number]],'DS Point summary'!A:A,'DS Point summary'!C:C)</f>
        <v>Terblanche</v>
      </c>
      <c r="E103" s="130" t="str">
        <f>_xlfn.XLOOKUP(__xlnm._FilterDatabase_1513[[#This Row],[SAPSA Number]],'DS Point summary'!A:A,'DS Point summary'!D:D)</f>
        <v>H</v>
      </c>
      <c r="F103" s="19" t="str">
        <f ca="1">_xlfn.XLOOKUP(__xlnm._FilterDatabase_1513[[#This Row],[SAPSA Number]],'DS Point summary'!A:A,'DS Point summary'!E:E)</f>
        <v xml:space="preserve"> </v>
      </c>
      <c r="G103" s="21">
        <f ca="1">_xlfn.XLOOKUP(__xlnm._FilterDatabase_1513[[#This Row],[SAPSA Number]],'DS Point summary'!A:A,'DS Point summary'!F:F)</f>
        <v>45</v>
      </c>
      <c r="H103" s="36" t="s">
        <v>656</v>
      </c>
      <c r="I103" s="37">
        <f t="shared" si="10"/>
        <v>0</v>
      </c>
      <c r="J103" s="24">
        <f t="shared" si="11"/>
        <v>0</v>
      </c>
      <c r="K103" s="70">
        <v>0</v>
      </c>
      <c r="L103" s="71">
        <v>0</v>
      </c>
      <c r="M103" s="70">
        <v>0</v>
      </c>
      <c r="N103" s="71">
        <v>0</v>
      </c>
      <c r="O103" s="70">
        <v>0</v>
      </c>
      <c r="P103" s="71">
        <v>0</v>
      </c>
      <c r="Q103" s="70">
        <v>0</v>
      </c>
      <c r="R103" s="71">
        <v>0</v>
      </c>
      <c r="S103" s="70">
        <v>0</v>
      </c>
      <c r="T103" s="71">
        <v>0</v>
      </c>
      <c r="U103" s="70">
        <v>0</v>
      </c>
      <c r="V103" s="71">
        <v>0</v>
      </c>
    </row>
    <row r="104" spans="1:22" x14ac:dyDescent="0.25">
      <c r="A104" s="34">
        <f t="shared" si="9"/>
        <v>17</v>
      </c>
      <c r="B104" s="35">
        <v>807</v>
      </c>
      <c r="C104" s="129" t="str">
        <f>_xlfn.XLOOKUP(__xlnm._FilterDatabase_1513[[#This Row],[SAPSA Number]],'DS Point summary'!A:A,'DS Point summary'!B:B)</f>
        <v>Frederik Christoffel</v>
      </c>
      <c r="D104" s="129" t="str">
        <f>_xlfn.XLOOKUP(__xlnm._FilterDatabase_1513[[#This Row],[SAPSA Number]],'DS Point summary'!A:A,'DS Point summary'!C:C)</f>
        <v>Truter</v>
      </c>
      <c r="E104" s="130" t="str">
        <f>_xlfn.XLOOKUP(__xlnm._FilterDatabase_1513[[#This Row],[SAPSA Number]],'DS Point summary'!A:A,'DS Point summary'!D:D)</f>
        <v>FC</v>
      </c>
      <c r="F104" s="19" t="str">
        <f ca="1">_xlfn.XLOOKUP(__xlnm._FilterDatabase_1513[[#This Row],[SAPSA Number]],'DS Point summary'!A:A,'DS Point summary'!E:E)</f>
        <v>Jnr</v>
      </c>
      <c r="G104" s="21">
        <f ca="1">_xlfn.XLOOKUP(__xlnm._FilterDatabase_1513[[#This Row],[SAPSA Number]],'DS Point summary'!A:A,'DS Point summary'!F:F)</f>
        <v>20</v>
      </c>
      <c r="H104" s="36" t="s">
        <v>656</v>
      </c>
      <c r="I104" s="37">
        <f t="shared" si="10"/>
        <v>0</v>
      </c>
      <c r="J104" s="24">
        <f t="shared" si="11"/>
        <v>0</v>
      </c>
      <c r="K104" s="70">
        <v>0</v>
      </c>
      <c r="L104" s="71">
        <v>0</v>
      </c>
      <c r="M104" s="70">
        <v>0</v>
      </c>
      <c r="N104" s="71">
        <v>0</v>
      </c>
      <c r="O104" s="70">
        <v>0</v>
      </c>
      <c r="P104" s="71">
        <v>0</v>
      </c>
      <c r="Q104" s="70">
        <v>0</v>
      </c>
      <c r="R104" s="71">
        <v>0</v>
      </c>
      <c r="S104" s="70">
        <v>0</v>
      </c>
      <c r="T104" s="71">
        <v>0</v>
      </c>
      <c r="U104" s="70">
        <v>0</v>
      </c>
      <c r="V104" s="71">
        <v>0</v>
      </c>
    </row>
    <row r="105" spans="1:22" x14ac:dyDescent="0.25">
      <c r="A105" s="34">
        <f t="shared" si="9"/>
        <v>17</v>
      </c>
      <c r="B105" s="35">
        <v>1113</v>
      </c>
      <c r="C105" s="129" t="str">
        <f>_xlfn.XLOOKUP(__xlnm._FilterDatabase_1513[[#This Row],[SAPSA Number]],'DS Point summary'!A:A,'DS Point summary'!B:B)</f>
        <v>Frik</v>
      </c>
      <c r="D105" s="129" t="str">
        <f>_xlfn.XLOOKUP(__xlnm._FilterDatabase_1513[[#This Row],[SAPSA Number]],'DS Point summary'!A:A,'DS Point summary'!C:C)</f>
        <v>Truter</v>
      </c>
      <c r="E105" s="130" t="str">
        <f>_xlfn.XLOOKUP(__xlnm._FilterDatabase_1513[[#This Row],[SAPSA Number]],'DS Point summary'!A:A,'DS Point summary'!D:D)</f>
        <v>FC</v>
      </c>
      <c r="F105" s="19" t="str">
        <f ca="1">_xlfn.XLOOKUP(__xlnm._FilterDatabase_1513[[#This Row],[SAPSA Number]],'DS Point summary'!A:A,'DS Point summary'!E:E)</f>
        <v>S</v>
      </c>
      <c r="G105" s="21">
        <f ca="1">_xlfn.XLOOKUP(__xlnm._FilterDatabase_1513[[#This Row],[SAPSA Number]],'DS Point summary'!A:A,'DS Point summary'!F:F)</f>
        <v>58</v>
      </c>
      <c r="H105" s="36" t="s">
        <v>656</v>
      </c>
      <c r="I105" s="37">
        <f t="shared" si="10"/>
        <v>0</v>
      </c>
      <c r="J105" s="24">
        <f t="shared" si="11"/>
        <v>0</v>
      </c>
      <c r="K105" s="70">
        <v>0</v>
      </c>
      <c r="L105" s="71">
        <v>0</v>
      </c>
      <c r="M105" s="70">
        <v>0</v>
      </c>
      <c r="N105" s="71">
        <v>0</v>
      </c>
      <c r="O105" s="70">
        <v>0</v>
      </c>
      <c r="P105" s="71">
        <v>0</v>
      </c>
      <c r="Q105" s="70">
        <v>0</v>
      </c>
      <c r="R105" s="71">
        <v>0</v>
      </c>
      <c r="S105" s="70">
        <v>0</v>
      </c>
      <c r="T105" s="71">
        <v>0</v>
      </c>
      <c r="U105" s="70">
        <v>0</v>
      </c>
      <c r="V105" s="71">
        <v>0</v>
      </c>
    </row>
    <row r="106" spans="1:22" x14ac:dyDescent="0.25">
      <c r="A106" s="34">
        <f t="shared" si="9"/>
        <v>17</v>
      </c>
      <c r="B106" s="35">
        <v>4672</v>
      </c>
      <c r="C106" s="129" t="str">
        <f>_xlfn.XLOOKUP(__xlnm._FilterDatabase_1513[[#This Row],[SAPSA Number]],'DS Point summary'!A:A,'DS Point summary'!B:B)</f>
        <v>Frederick John</v>
      </c>
      <c r="D106" s="129" t="str">
        <f>_xlfn.XLOOKUP(__xlnm._FilterDatabase_1513[[#This Row],[SAPSA Number]],'DS Point summary'!A:A,'DS Point summary'!C:C)</f>
        <v>Turnbull</v>
      </c>
      <c r="E106" s="130" t="str">
        <f>_xlfn.XLOOKUP(__xlnm._FilterDatabase_1513[[#This Row],[SAPSA Number]],'DS Point summary'!A:A,'DS Point summary'!D:D)</f>
        <v>FJ</v>
      </c>
      <c r="F106" s="19" t="str">
        <f ca="1">_xlfn.XLOOKUP(__xlnm._FilterDatabase_1513[[#This Row],[SAPSA Number]],'DS Point summary'!A:A,'DS Point summary'!E:E)</f>
        <v>S</v>
      </c>
      <c r="G106" s="21">
        <f ca="1">_xlfn.XLOOKUP(__xlnm._FilterDatabase_1513[[#This Row],[SAPSA Number]],'DS Point summary'!A:A,'DS Point summary'!F:F)</f>
        <v>57</v>
      </c>
      <c r="H106" s="36" t="s">
        <v>656</v>
      </c>
      <c r="I106" s="37">
        <f t="shared" si="10"/>
        <v>0</v>
      </c>
      <c r="J106" s="24">
        <f t="shared" si="11"/>
        <v>0</v>
      </c>
      <c r="K106" s="70">
        <v>0</v>
      </c>
      <c r="L106" s="71">
        <v>0</v>
      </c>
      <c r="M106" s="70">
        <v>0</v>
      </c>
      <c r="N106" s="71">
        <v>0</v>
      </c>
      <c r="O106" s="70">
        <v>0</v>
      </c>
      <c r="P106" s="71">
        <v>0</v>
      </c>
      <c r="Q106" s="70">
        <v>0</v>
      </c>
      <c r="R106" s="71">
        <v>0</v>
      </c>
      <c r="S106" s="70">
        <v>0</v>
      </c>
      <c r="T106" s="71">
        <v>0</v>
      </c>
      <c r="U106" s="70">
        <v>0</v>
      </c>
      <c r="V106" s="71">
        <v>0</v>
      </c>
    </row>
    <row r="107" spans="1:22" x14ac:dyDescent="0.25">
      <c r="A107" s="34">
        <f t="shared" si="9"/>
        <v>17</v>
      </c>
      <c r="B107" s="53">
        <v>1547</v>
      </c>
      <c r="C107" s="129" t="str">
        <f>_xlfn.XLOOKUP(__xlnm._FilterDatabase_1513[[#This Row],[SAPSA Number]],'DS Point summary'!A:A,'DS Point summary'!B:B)</f>
        <v>Marius Frans</v>
      </c>
      <c r="D107" s="129" t="str">
        <f>_xlfn.XLOOKUP(__xlnm._FilterDatabase_1513[[#This Row],[SAPSA Number]],'DS Point summary'!A:A,'DS Point summary'!C:C)</f>
        <v>van Biljon</v>
      </c>
      <c r="E107" s="130" t="str">
        <f>_xlfn.XLOOKUP(__xlnm._FilterDatabase_1513[[#This Row],[SAPSA Number]],'DS Point summary'!A:A,'DS Point summary'!D:D)</f>
        <v>MF</v>
      </c>
      <c r="F107" s="19" t="str">
        <f>_xlfn.XLOOKUP(__xlnm._FilterDatabase_1513[[#This Row],[SAPSA Number]],'DS Point summary'!A:A,'DS Point summary'!E:E)</f>
        <v>S</v>
      </c>
      <c r="G107" s="21">
        <f ca="1">_xlfn.XLOOKUP(__xlnm._FilterDatabase_1513[[#This Row],[SAPSA Number]],'DS Point summary'!A:A,'DS Point summary'!F:F)</f>
        <v>50</v>
      </c>
      <c r="H107" s="36" t="s">
        <v>656</v>
      </c>
      <c r="I107" s="37">
        <f t="shared" si="10"/>
        <v>0</v>
      </c>
      <c r="J107" s="24">
        <f t="shared" si="11"/>
        <v>0</v>
      </c>
      <c r="K107" s="70">
        <v>0</v>
      </c>
      <c r="L107" s="71">
        <v>0</v>
      </c>
      <c r="M107" s="70">
        <v>0</v>
      </c>
      <c r="N107" s="71">
        <v>0</v>
      </c>
      <c r="O107" s="70">
        <v>0</v>
      </c>
      <c r="P107" s="71">
        <v>0</v>
      </c>
      <c r="Q107" s="70">
        <v>0</v>
      </c>
      <c r="R107" s="71">
        <v>0</v>
      </c>
      <c r="S107" s="70">
        <v>0</v>
      </c>
      <c r="T107" s="71">
        <v>0</v>
      </c>
      <c r="U107" s="70">
        <v>0</v>
      </c>
      <c r="V107" s="71">
        <v>0</v>
      </c>
    </row>
    <row r="108" spans="1:22" x14ac:dyDescent="0.25">
      <c r="A108" s="34">
        <f t="shared" si="9"/>
        <v>17</v>
      </c>
      <c r="B108" s="35">
        <v>1931</v>
      </c>
      <c r="C108" s="129" t="str">
        <f>_xlfn.XLOOKUP(__xlnm._FilterDatabase_1513[[#This Row],[SAPSA Number]],'DS Point summary'!A:A,'DS Point summary'!B:B)</f>
        <v>Sylvia</v>
      </c>
      <c r="D108" s="129" t="str">
        <f>_xlfn.XLOOKUP(__xlnm._FilterDatabase_1513[[#This Row],[SAPSA Number]],'DS Point summary'!A:A,'DS Point summary'!C:C)</f>
        <v>Van der Neut</v>
      </c>
      <c r="E108" s="130" t="str">
        <f>_xlfn.XLOOKUP(__xlnm._FilterDatabase_1513[[#This Row],[SAPSA Number]],'DS Point summary'!A:A,'DS Point summary'!D:D)</f>
        <v>S</v>
      </c>
      <c r="F108" s="19" t="str">
        <f>_xlfn.XLOOKUP(__xlnm._FilterDatabase_1513[[#This Row],[SAPSA Number]],'DS Point summary'!A:A,'DS Point summary'!E:E)</f>
        <v>Lady</v>
      </c>
      <c r="G108" s="21">
        <f ca="1">_xlfn.XLOOKUP(__xlnm._FilterDatabase_1513[[#This Row],[SAPSA Number]],'DS Point summary'!A:A,'DS Point summary'!F:F)</f>
        <v>53</v>
      </c>
      <c r="H108" s="36" t="s">
        <v>656</v>
      </c>
      <c r="I108" s="37">
        <f t="shared" si="10"/>
        <v>0</v>
      </c>
      <c r="J108" s="24">
        <f t="shared" si="11"/>
        <v>0</v>
      </c>
      <c r="K108" s="70">
        <v>0</v>
      </c>
      <c r="L108" s="71">
        <v>0</v>
      </c>
      <c r="M108" s="70">
        <v>0</v>
      </c>
      <c r="N108" s="71">
        <v>0</v>
      </c>
      <c r="O108" s="70">
        <v>0</v>
      </c>
      <c r="P108" s="71">
        <v>0</v>
      </c>
      <c r="Q108" s="70">
        <v>0</v>
      </c>
      <c r="R108" s="71">
        <v>0</v>
      </c>
      <c r="S108" s="70">
        <v>0</v>
      </c>
      <c r="T108" s="71">
        <v>0</v>
      </c>
      <c r="U108" s="70">
        <v>0</v>
      </c>
      <c r="V108" s="71">
        <v>0</v>
      </c>
    </row>
    <row r="109" spans="1:22" x14ac:dyDescent="0.25">
      <c r="A109" s="34">
        <f t="shared" si="9"/>
        <v>17</v>
      </c>
      <c r="B109" s="35">
        <v>5616</v>
      </c>
      <c r="C109" s="129" t="str">
        <f>_xlfn.XLOOKUP(__xlnm._FilterDatabase_1513[[#This Row],[SAPSA Number]],'DS Point summary'!A:A,'DS Point summary'!B:B)</f>
        <v>Cornelis Herman</v>
      </c>
      <c r="D109" s="129" t="str">
        <f>_xlfn.XLOOKUP(__xlnm._FilterDatabase_1513[[#This Row],[SAPSA Number]],'DS Point summary'!A:A,'DS Point summary'!C:C)</f>
        <v>van Driel</v>
      </c>
      <c r="E109" s="130" t="str">
        <f>_xlfn.XLOOKUP(__xlnm._FilterDatabase_1513[[#This Row],[SAPSA Number]],'DS Point summary'!A:A,'DS Point summary'!D:D)</f>
        <v>CH</v>
      </c>
      <c r="F109" s="19" t="str">
        <f ca="1">_xlfn.XLOOKUP(__xlnm._FilterDatabase_1513[[#This Row],[SAPSA Number]],'DS Point summary'!A:A,'DS Point summary'!E:E)</f>
        <v xml:space="preserve"> </v>
      </c>
      <c r="G109" s="21">
        <f ca="1">_xlfn.XLOOKUP(__xlnm._FilterDatabase_1513[[#This Row],[SAPSA Number]],'DS Point summary'!A:A,'DS Point summary'!F:F)</f>
        <v>35</v>
      </c>
      <c r="H109" s="36" t="s">
        <v>656</v>
      </c>
      <c r="I109" s="37">
        <f t="shared" si="10"/>
        <v>0</v>
      </c>
      <c r="J109" s="24">
        <f t="shared" si="11"/>
        <v>0</v>
      </c>
      <c r="K109" s="70">
        <v>0</v>
      </c>
      <c r="L109" s="71">
        <v>0</v>
      </c>
      <c r="M109" s="70">
        <v>0</v>
      </c>
      <c r="N109" s="71">
        <v>0</v>
      </c>
      <c r="O109" s="70">
        <v>0</v>
      </c>
      <c r="P109" s="71">
        <v>0</v>
      </c>
      <c r="Q109" s="70">
        <v>0</v>
      </c>
      <c r="R109" s="71">
        <v>0</v>
      </c>
      <c r="S109" s="70">
        <v>0</v>
      </c>
      <c r="T109" s="71">
        <v>0</v>
      </c>
      <c r="U109" s="70">
        <v>0</v>
      </c>
      <c r="V109" s="71">
        <v>0</v>
      </c>
    </row>
    <row r="110" spans="1:22" x14ac:dyDescent="0.25">
      <c r="A110" s="34">
        <f t="shared" si="9"/>
        <v>17</v>
      </c>
      <c r="B110" s="53">
        <v>3837</v>
      </c>
      <c r="C110" s="129" t="str">
        <f>_xlfn.XLOOKUP(__xlnm._FilterDatabase_1513[[#This Row],[SAPSA Number]],'DS Point summary'!A:A,'DS Point summary'!B:B)</f>
        <v>Danéel Jonne</v>
      </c>
      <c r="D110" s="129" t="str">
        <f>_xlfn.XLOOKUP(__xlnm._FilterDatabase_1513[[#This Row],[SAPSA Number]],'DS Point summary'!A:A,'DS Point summary'!C:C)</f>
        <v>Van Eck</v>
      </c>
      <c r="E110" s="130" t="str">
        <f>_xlfn.XLOOKUP(__xlnm._FilterDatabase_1513[[#This Row],[SAPSA Number]],'DS Point summary'!A:A,'DS Point summary'!D:D)</f>
        <v>DJ</v>
      </c>
      <c r="F110" s="19" t="str">
        <f ca="1">_xlfn.XLOOKUP(__xlnm._FilterDatabase_1513[[#This Row],[SAPSA Number]],'DS Point summary'!A:A,'DS Point summary'!E:E)</f>
        <v xml:space="preserve"> </v>
      </c>
      <c r="G110" s="21">
        <f ca="1">_xlfn.XLOOKUP(__xlnm._FilterDatabase_1513[[#This Row],[SAPSA Number]],'DS Point summary'!A:A,'DS Point summary'!F:F)</f>
        <v>46</v>
      </c>
      <c r="H110" s="36" t="s">
        <v>656</v>
      </c>
      <c r="I110" s="37">
        <f t="shared" si="10"/>
        <v>0</v>
      </c>
      <c r="J110" s="24">
        <f t="shared" si="11"/>
        <v>0</v>
      </c>
      <c r="K110" s="70">
        <v>0</v>
      </c>
      <c r="L110" s="71">
        <v>0</v>
      </c>
      <c r="M110" s="70">
        <v>0</v>
      </c>
      <c r="N110" s="71">
        <v>0</v>
      </c>
      <c r="O110" s="70">
        <v>0</v>
      </c>
      <c r="P110" s="71">
        <v>0</v>
      </c>
      <c r="Q110" s="70">
        <v>0</v>
      </c>
      <c r="R110" s="71">
        <v>0</v>
      </c>
      <c r="S110" s="70">
        <v>0</v>
      </c>
      <c r="T110" s="71">
        <v>0</v>
      </c>
      <c r="U110" s="70">
        <v>0</v>
      </c>
      <c r="V110" s="71">
        <v>0</v>
      </c>
    </row>
    <row r="111" spans="1:22" x14ac:dyDescent="0.25">
      <c r="A111" s="34">
        <f t="shared" si="9"/>
        <v>17</v>
      </c>
      <c r="B111" s="47">
        <v>6436</v>
      </c>
      <c r="C111" s="129" t="str">
        <f>_xlfn.XLOOKUP(__xlnm._FilterDatabase_1513[[#This Row],[SAPSA Number]],'DS Point summary'!A:A,'DS Point summary'!B:B)</f>
        <v>Johan</v>
      </c>
      <c r="D111" s="129" t="str">
        <f>_xlfn.XLOOKUP(__xlnm._FilterDatabase_1513[[#This Row],[SAPSA Number]],'DS Point summary'!A:A,'DS Point summary'!C:C)</f>
        <v>van Greunen</v>
      </c>
      <c r="E111" s="130" t="str">
        <f>_xlfn.XLOOKUP(__xlnm._FilterDatabase_1513[[#This Row],[SAPSA Number]],'DS Point summary'!A:A,'DS Point summary'!D:D)</f>
        <v>J</v>
      </c>
      <c r="F111" s="19" t="str">
        <f ca="1">_xlfn.XLOOKUP(__xlnm._FilterDatabase_1513[[#This Row],[SAPSA Number]],'DS Point summary'!A:A,'DS Point summary'!E:E)</f>
        <v xml:space="preserve"> </v>
      </c>
      <c r="G111" s="21">
        <f ca="1">_xlfn.XLOOKUP(__xlnm._FilterDatabase_1513[[#This Row],[SAPSA Number]],'DS Point summary'!A:A,'DS Point summary'!F:F)</f>
        <v>43</v>
      </c>
      <c r="H111" s="36" t="s">
        <v>656</v>
      </c>
      <c r="I111" s="37">
        <f t="shared" si="10"/>
        <v>0</v>
      </c>
      <c r="J111" s="24">
        <f t="shared" si="11"/>
        <v>0</v>
      </c>
      <c r="K111" s="70">
        <v>0</v>
      </c>
      <c r="L111" s="71">
        <v>0</v>
      </c>
      <c r="M111" s="70">
        <v>0</v>
      </c>
      <c r="N111" s="71">
        <v>0</v>
      </c>
      <c r="O111" s="70">
        <v>0</v>
      </c>
      <c r="P111" s="71">
        <v>0</v>
      </c>
      <c r="Q111" s="70">
        <v>0</v>
      </c>
      <c r="R111" s="71">
        <v>0</v>
      </c>
      <c r="S111" s="70">
        <v>0</v>
      </c>
      <c r="T111" s="71">
        <v>0</v>
      </c>
      <c r="U111" s="70">
        <v>0</v>
      </c>
      <c r="V111" s="71">
        <v>0</v>
      </c>
    </row>
    <row r="112" spans="1:22" x14ac:dyDescent="0.25">
      <c r="A112" s="34">
        <f t="shared" si="9"/>
        <v>17</v>
      </c>
      <c r="B112" s="35">
        <v>4441</v>
      </c>
      <c r="C112" s="129" t="str">
        <f>_xlfn.XLOOKUP(__xlnm._FilterDatabase_1513[[#This Row],[SAPSA Number]],'DS Point summary'!A:A,'DS Point summary'!B:B)</f>
        <v>Byron</v>
      </c>
      <c r="D112" s="129" t="str">
        <f>_xlfn.XLOOKUP(__xlnm._FilterDatabase_1513[[#This Row],[SAPSA Number]],'DS Point summary'!A:A,'DS Point summary'!C:C)</f>
        <v>van Heerden</v>
      </c>
      <c r="E112" s="130" t="str">
        <f>_xlfn.XLOOKUP(__xlnm._FilterDatabase_1513[[#This Row],[SAPSA Number]],'DS Point summary'!A:A,'DS Point summary'!D:D)</f>
        <v>B</v>
      </c>
      <c r="F112" s="19" t="str">
        <f ca="1">_xlfn.XLOOKUP(__xlnm._FilterDatabase_1513[[#This Row],[SAPSA Number]],'DS Point summary'!A:A,'DS Point summary'!E:E)</f>
        <v xml:space="preserve"> </v>
      </c>
      <c r="G112" s="21">
        <f ca="1">_xlfn.XLOOKUP(__xlnm._FilterDatabase_1513[[#This Row],[SAPSA Number]],'DS Point summary'!A:A,'DS Point summary'!F:F)</f>
        <v>31</v>
      </c>
      <c r="H112" s="36" t="s">
        <v>656</v>
      </c>
      <c r="I112" s="37">
        <f t="shared" si="10"/>
        <v>0</v>
      </c>
      <c r="J112" s="24">
        <f t="shared" si="11"/>
        <v>0</v>
      </c>
      <c r="K112" s="70">
        <v>0</v>
      </c>
      <c r="L112" s="71">
        <v>0</v>
      </c>
      <c r="M112" s="70">
        <v>0</v>
      </c>
      <c r="N112" s="71">
        <v>0</v>
      </c>
      <c r="O112" s="70">
        <v>0</v>
      </c>
      <c r="P112" s="71">
        <v>0</v>
      </c>
      <c r="Q112" s="70">
        <v>0</v>
      </c>
      <c r="R112" s="71">
        <v>0</v>
      </c>
      <c r="S112" s="70">
        <v>0</v>
      </c>
      <c r="T112" s="71">
        <v>0</v>
      </c>
      <c r="U112" s="70">
        <v>0</v>
      </c>
      <c r="V112" s="71">
        <v>0</v>
      </c>
    </row>
    <row r="113" spans="1:22" x14ac:dyDescent="0.25">
      <c r="A113" s="34">
        <f t="shared" si="9"/>
        <v>17</v>
      </c>
      <c r="B113" s="35">
        <v>5760</v>
      </c>
      <c r="C113" s="129" t="str">
        <f>_xlfn.XLOOKUP(__xlnm._FilterDatabase_1513[[#This Row],[SAPSA Number]],'DS Point summary'!A:A,'DS Point summary'!B:B)</f>
        <v>Jeann</v>
      </c>
      <c r="D113" s="129" t="str">
        <f>_xlfn.XLOOKUP(__xlnm._FilterDatabase_1513[[#This Row],[SAPSA Number]],'DS Point summary'!A:A,'DS Point summary'!C:C)</f>
        <v>van Rooyen</v>
      </c>
      <c r="E113" s="130" t="str">
        <f>_xlfn.XLOOKUP(__xlnm._FilterDatabase_1513[[#This Row],[SAPSA Number]],'DS Point summary'!A:A,'DS Point summary'!D:D)</f>
        <v>J</v>
      </c>
      <c r="F113" s="19" t="str">
        <f ca="1">_xlfn.XLOOKUP(__xlnm._FilterDatabase_1513[[#This Row],[SAPSA Number]],'DS Point summary'!A:A,'DS Point summary'!E:E)</f>
        <v xml:space="preserve"> </v>
      </c>
      <c r="G113" s="21">
        <f ca="1">_xlfn.XLOOKUP(__xlnm._FilterDatabase_1513[[#This Row],[SAPSA Number]],'DS Point summary'!A:A,'DS Point summary'!F:F)</f>
        <v>38</v>
      </c>
      <c r="H113" s="36" t="s">
        <v>656</v>
      </c>
      <c r="I113" s="37">
        <f t="shared" si="10"/>
        <v>0</v>
      </c>
      <c r="J113" s="24">
        <f t="shared" si="11"/>
        <v>0</v>
      </c>
      <c r="K113" s="70">
        <v>0</v>
      </c>
      <c r="L113" s="71">
        <v>0</v>
      </c>
      <c r="M113" s="70">
        <v>0</v>
      </c>
      <c r="N113" s="71">
        <v>0</v>
      </c>
      <c r="O113" s="70">
        <v>0</v>
      </c>
      <c r="P113" s="71">
        <v>0</v>
      </c>
      <c r="Q113" s="70">
        <v>0</v>
      </c>
      <c r="R113" s="71">
        <v>0</v>
      </c>
      <c r="S113" s="70">
        <v>0</v>
      </c>
      <c r="T113" s="71">
        <v>0</v>
      </c>
      <c r="U113" s="70">
        <v>0</v>
      </c>
      <c r="V113" s="71">
        <v>0</v>
      </c>
    </row>
    <row r="114" spans="1:22" x14ac:dyDescent="0.25">
      <c r="A114" s="34">
        <f t="shared" si="9"/>
        <v>17</v>
      </c>
      <c r="B114" s="35">
        <v>5971</v>
      </c>
      <c r="C114" s="129" t="str">
        <f>_xlfn.XLOOKUP(__xlnm._FilterDatabase_1513[[#This Row],[SAPSA Number]],'DS Point summary'!A:A,'DS Point summary'!B:B)</f>
        <v>Hendrik</v>
      </c>
      <c r="D114" s="129" t="str">
        <f>_xlfn.XLOOKUP(__xlnm._FilterDatabase_1513[[#This Row],[SAPSA Number]],'DS Point summary'!A:A,'DS Point summary'!C:C)</f>
        <v>van Rooyen</v>
      </c>
      <c r="E114" s="130" t="str">
        <f>_xlfn.XLOOKUP(__xlnm._FilterDatabase_1513[[#This Row],[SAPSA Number]],'DS Point summary'!A:A,'DS Point summary'!D:D)</f>
        <v>H</v>
      </c>
      <c r="F114" s="19" t="str">
        <f ca="1">_xlfn.XLOOKUP(__xlnm._FilterDatabase_1513[[#This Row],[SAPSA Number]],'DS Point summary'!A:A,'DS Point summary'!E:E)</f>
        <v xml:space="preserve"> </v>
      </c>
      <c r="G114" s="21">
        <f ca="1">_xlfn.XLOOKUP(__xlnm._FilterDatabase_1513[[#This Row],[SAPSA Number]],'DS Point summary'!A:A,'DS Point summary'!F:F)</f>
        <v>49</v>
      </c>
      <c r="H114" s="36" t="s">
        <v>656</v>
      </c>
      <c r="I114" s="37">
        <f t="shared" si="10"/>
        <v>0</v>
      </c>
      <c r="J114" s="24">
        <f t="shared" si="11"/>
        <v>0</v>
      </c>
      <c r="K114" s="70">
        <v>0</v>
      </c>
      <c r="L114" s="71">
        <v>0</v>
      </c>
      <c r="M114" s="70">
        <v>0</v>
      </c>
      <c r="N114" s="71">
        <v>0</v>
      </c>
      <c r="O114" s="70">
        <v>0</v>
      </c>
      <c r="P114" s="71">
        <v>0</v>
      </c>
      <c r="Q114" s="70">
        <v>0</v>
      </c>
      <c r="R114" s="71">
        <v>0</v>
      </c>
      <c r="S114" s="70">
        <v>0</v>
      </c>
      <c r="T114" s="71">
        <v>0</v>
      </c>
      <c r="U114" s="70">
        <v>0</v>
      </c>
      <c r="V114" s="71">
        <v>0</v>
      </c>
    </row>
    <row r="115" spans="1:22" x14ac:dyDescent="0.25">
      <c r="A115" s="34">
        <f t="shared" si="9"/>
        <v>17</v>
      </c>
      <c r="B115" s="35">
        <v>2051</v>
      </c>
      <c r="C115" s="129" t="str">
        <f>_xlfn.XLOOKUP(__xlnm._FilterDatabase_1513[[#This Row],[SAPSA Number]],'DS Point summary'!A:A,'DS Point summary'!B:B)</f>
        <v>Simon Adriaan</v>
      </c>
      <c r="D115" s="129" t="str">
        <f>_xlfn.XLOOKUP(__xlnm._FilterDatabase_1513[[#This Row],[SAPSA Number]],'DS Point summary'!A:A,'DS Point summary'!C:C)</f>
        <v>Vermooten</v>
      </c>
      <c r="E115" s="130" t="str">
        <f>_xlfn.XLOOKUP(__xlnm._FilterDatabase_1513[[#This Row],[SAPSA Number]],'DS Point summary'!A:A,'DS Point summary'!D:D)</f>
        <v>SA</v>
      </c>
      <c r="F115" s="19" t="str">
        <f ca="1">_xlfn.XLOOKUP(__xlnm._FilterDatabase_1513[[#This Row],[SAPSA Number]],'DS Point summary'!A:A,'DS Point summary'!E:E)</f>
        <v>SS</v>
      </c>
      <c r="G115" s="21">
        <f ca="1">_xlfn.XLOOKUP(__xlnm._FilterDatabase_1513[[#This Row],[SAPSA Number]],'DS Point summary'!A:A,'DS Point summary'!F:F)</f>
        <v>70</v>
      </c>
      <c r="H115" s="36" t="s">
        <v>656</v>
      </c>
      <c r="I115" s="37">
        <f t="shared" si="10"/>
        <v>0</v>
      </c>
      <c r="J115" s="24">
        <f t="shared" si="11"/>
        <v>0</v>
      </c>
      <c r="K115" s="70">
        <v>0</v>
      </c>
      <c r="L115" s="71">
        <v>0</v>
      </c>
      <c r="M115" s="70">
        <v>0</v>
      </c>
      <c r="N115" s="71">
        <v>0</v>
      </c>
      <c r="O115" s="70">
        <v>0</v>
      </c>
      <c r="P115" s="71">
        <v>0</v>
      </c>
      <c r="Q115" s="70">
        <v>0</v>
      </c>
      <c r="R115" s="71">
        <v>0</v>
      </c>
      <c r="S115" s="70">
        <v>0</v>
      </c>
      <c r="T115" s="71">
        <v>0</v>
      </c>
      <c r="U115" s="70">
        <v>0</v>
      </c>
      <c r="V115" s="71">
        <v>0</v>
      </c>
    </row>
    <row r="116" spans="1:22" x14ac:dyDescent="0.25">
      <c r="A116" s="34">
        <f t="shared" si="9"/>
        <v>17</v>
      </c>
      <c r="B116" s="35">
        <v>2089</v>
      </c>
      <c r="C116" s="129" t="str">
        <f>_xlfn.XLOOKUP(__xlnm._FilterDatabase_1513[[#This Row],[SAPSA Number]],'DS Point summary'!A:A,'DS Point summary'!B:B)</f>
        <v>Doané</v>
      </c>
      <c r="D116" s="129" t="str">
        <f>_xlfn.XLOOKUP(__xlnm._FilterDatabase_1513[[#This Row],[SAPSA Number]],'DS Point summary'!A:A,'DS Point summary'!C:C)</f>
        <v>Vermooten</v>
      </c>
      <c r="E116" s="130" t="str">
        <f>_xlfn.XLOOKUP(__xlnm._FilterDatabase_1513[[#This Row],[SAPSA Number]],'DS Point summary'!A:A,'DS Point summary'!D:D)</f>
        <v>D</v>
      </c>
      <c r="F116" s="19" t="str">
        <f ca="1">_xlfn.XLOOKUP(__xlnm._FilterDatabase_1513[[#This Row],[SAPSA Number]],'DS Point summary'!A:A,'DS Point summary'!E:E)</f>
        <v xml:space="preserve"> </v>
      </c>
      <c r="G116" s="21">
        <f ca="1">_xlfn.XLOOKUP(__xlnm._FilterDatabase_1513[[#This Row],[SAPSA Number]],'DS Point summary'!A:A,'DS Point summary'!F:F)</f>
        <v>39</v>
      </c>
      <c r="H116" s="36" t="s">
        <v>656</v>
      </c>
      <c r="I116" s="37">
        <f t="shared" si="10"/>
        <v>0</v>
      </c>
      <c r="J116" s="24">
        <f t="shared" si="11"/>
        <v>0</v>
      </c>
      <c r="K116" s="70">
        <v>0</v>
      </c>
      <c r="L116" s="71">
        <v>0</v>
      </c>
      <c r="M116" s="70">
        <v>0</v>
      </c>
      <c r="N116" s="71">
        <v>0</v>
      </c>
      <c r="O116" s="70">
        <v>0</v>
      </c>
      <c r="P116" s="71">
        <v>0</v>
      </c>
      <c r="Q116" s="70">
        <v>0</v>
      </c>
      <c r="R116" s="71">
        <v>0</v>
      </c>
      <c r="S116" s="70">
        <v>0</v>
      </c>
      <c r="T116" s="71">
        <v>0</v>
      </c>
      <c r="U116" s="70">
        <v>0</v>
      </c>
      <c r="V116" s="71">
        <v>0</v>
      </c>
    </row>
    <row r="117" spans="1:22" x14ac:dyDescent="0.25">
      <c r="A117" s="34">
        <f t="shared" si="9"/>
        <v>17</v>
      </c>
      <c r="B117" s="35">
        <v>896</v>
      </c>
      <c r="C117" s="129" t="str">
        <f>_xlfn.XLOOKUP(__xlnm._FilterDatabase_1513[[#This Row],[SAPSA Number]],'DS Point summary'!A:A,'DS Point summary'!B:B)</f>
        <v>Johannes Francois</v>
      </c>
      <c r="D117" s="129" t="str">
        <f>_xlfn.XLOOKUP(__xlnm._FilterDatabase_1513[[#This Row],[SAPSA Number]],'DS Point summary'!A:A,'DS Point summary'!C:C)</f>
        <v>Wheeler</v>
      </c>
      <c r="E117" s="130" t="str">
        <f>_xlfn.XLOOKUP(__xlnm._FilterDatabase_1513[[#This Row],[SAPSA Number]],'DS Point summary'!A:A,'DS Point summary'!D:D)</f>
        <v>JF</v>
      </c>
      <c r="F117" s="19" t="str">
        <f ca="1">_xlfn.XLOOKUP(__xlnm._FilterDatabase_1513[[#This Row],[SAPSA Number]],'DS Point summary'!A:A,'DS Point summary'!E:E)</f>
        <v xml:space="preserve"> </v>
      </c>
      <c r="G117" s="21">
        <f ca="1">_xlfn.XLOOKUP(__xlnm._FilterDatabase_1513[[#This Row],[SAPSA Number]],'DS Point summary'!A:A,'DS Point summary'!F:F)</f>
        <v>43</v>
      </c>
      <c r="H117" s="36" t="s">
        <v>656</v>
      </c>
      <c r="I117" s="37">
        <f t="shared" si="10"/>
        <v>0</v>
      </c>
      <c r="J117" s="24">
        <f t="shared" si="11"/>
        <v>0</v>
      </c>
      <c r="K117" s="70">
        <v>0</v>
      </c>
      <c r="L117" s="71">
        <v>0</v>
      </c>
      <c r="M117" s="70">
        <v>0</v>
      </c>
      <c r="N117" s="71">
        <v>0</v>
      </c>
      <c r="O117" s="70">
        <v>0</v>
      </c>
      <c r="P117" s="71">
        <v>0</v>
      </c>
      <c r="Q117" s="70">
        <v>0</v>
      </c>
      <c r="R117" s="71">
        <v>0</v>
      </c>
      <c r="S117" s="70">
        <v>0</v>
      </c>
      <c r="T117" s="71">
        <v>0</v>
      </c>
      <c r="U117" s="70">
        <v>0</v>
      </c>
      <c r="V117" s="71">
        <v>0</v>
      </c>
    </row>
    <row r="118" spans="1:22" x14ac:dyDescent="0.25">
      <c r="A118" s="34">
        <f t="shared" si="9"/>
        <v>17</v>
      </c>
      <c r="B118" s="47"/>
      <c r="C118" s="129">
        <f>_xlfn.XLOOKUP(__xlnm._FilterDatabase_1513[[#This Row],[SAPSA Number]],'DS Point summary'!A:A,'DS Point summary'!B:B)</f>
        <v>0</v>
      </c>
      <c r="D118" s="129">
        <f>_xlfn.XLOOKUP(__xlnm._FilterDatabase_1513[[#This Row],[SAPSA Number]],'DS Point summary'!A:A,'DS Point summary'!C:C)</f>
        <v>0</v>
      </c>
      <c r="E118" s="130">
        <f>_xlfn.XLOOKUP(__xlnm._FilterDatabase_1513[[#This Row],[SAPSA Number]],'DS Point summary'!A:A,'DS Point summary'!D:D)</f>
        <v>0</v>
      </c>
      <c r="F118" s="19">
        <f>_xlfn.XLOOKUP(__xlnm._FilterDatabase_1513[[#This Row],[SAPSA Number]],'DS Point summary'!A:A,'DS Point summary'!E:E)</f>
        <v>0</v>
      </c>
      <c r="G118" s="21" t="e">
        <f>_xlfn.XLOOKUP(__xlnm._FilterDatabase_1513[[#This Row],[SAPSA Number]],'DS Point summary'!A:A,'DS Point summary'!F:F)</f>
        <v>#N/A</v>
      </c>
      <c r="H118" s="36" t="s">
        <v>656</v>
      </c>
      <c r="I118" s="37">
        <f t="shared" si="10"/>
        <v>0</v>
      </c>
      <c r="J118" s="24">
        <f t="shared" si="11"/>
        <v>0</v>
      </c>
      <c r="K118" s="70">
        <v>0</v>
      </c>
      <c r="L118" s="71">
        <v>0</v>
      </c>
      <c r="M118" s="70">
        <v>0</v>
      </c>
      <c r="N118" s="71">
        <v>0</v>
      </c>
      <c r="O118" s="70">
        <v>0</v>
      </c>
      <c r="P118" s="71">
        <v>0</v>
      </c>
      <c r="Q118" s="70">
        <v>0</v>
      </c>
      <c r="R118" s="71">
        <v>0</v>
      </c>
      <c r="S118" s="70">
        <v>0</v>
      </c>
      <c r="T118" s="71">
        <v>0</v>
      </c>
      <c r="U118" s="70">
        <v>0</v>
      </c>
      <c r="V118" s="71">
        <v>0</v>
      </c>
    </row>
    <row r="119" spans="1:22" x14ac:dyDescent="0.25">
      <c r="A119" s="34">
        <f t="shared" si="9"/>
        <v>17</v>
      </c>
      <c r="B119" s="35">
        <v>206</v>
      </c>
      <c r="C119" s="129" t="str">
        <f>_xlfn.XLOOKUP(__xlnm._FilterDatabase_1513[[#This Row],[SAPSA Number]],'DS Point summary'!A:A,'DS Point summary'!B:B)</f>
        <v>Pierre Dewald</v>
      </c>
      <c r="D119" s="129" t="str">
        <f>_xlfn.XLOOKUP(__xlnm._FilterDatabase_1513[[#This Row],[SAPSA Number]],'DS Point summary'!A:A,'DS Point summary'!C:C)</f>
        <v>Wrogemann</v>
      </c>
      <c r="E119" s="130" t="str">
        <f>_xlfn.XLOOKUP(__xlnm._FilterDatabase_1513[[#This Row],[SAPSA Number]],'DS Point summary'!A:A,'DS Point summary'!D:D)</f>
        <v>PD</v>
      </c>
      <c r="F119" s="19" t="str">
        <f ca="1">_xlfn.XLOOKUP(__xlnm._FilterDatabase_1513[[#This Row],[SAPSA Number]],'DS Point summary'!A:A,'DS Point summary'!E:E)</f>
        <v>S</v>
      </c>
      <c r="G119" s="21">
        <f ca="1">_xlfn.XLOOKUP(__xlnm._FilterDatabase_1513[[#This Row],[SAPSA Number]],'DS Point summary'!A:A,'DS Point summary'!F:F)</f>
        <v>52</v>
      </c>
      <c r="H119" s="36" t="s">
        <v>656</v>
      </c>
      <c r="I119" s="37">
        <f t="shared" si="10"/>
        <v>0</v>
      </c>
      <c r="J119" s="24">
        <f t="shared" si="11"/>
        <v>0</v>
      </c>
      <c r="K119" s="70">
        <v>0</v>
      </c>
      <c r="L119" s="71">
        <v>0</v>
      </c>
      <c r="M119" s="70">
        <v>0</v>
      </c>
      <c r="N119" s="71">
        <v>0</v>
      </c>
      <c r="O119" s="70">
        <v>0</v>
      </c>
      <c r="P119" s="71">
        <v>0</v>
      </c>
      <c r="Q119" s="70">
        <v>0</v>
      </c>
      <c r="R119" s="71">
        <v>0</v>
      </c>
      <c r="S119" s="70">
        <v>0</v>
      </c>
      <c r="T119" s="71">
        <v>0</v>
      </c>
      <c r="U119" s="70">
        <v>0</v>
      </c>
      <c r="V119" s="71">
        <v>0</v>
      </c>
    </row>
    <row r="120" spans="1:22" x14ac:dyDescent="0.25">
      <c r="A120" s="34">
        <f t="shared" si="9"/>
        <v>17</v>
      </c>
      <c r="B120" s="35">
        <v>6627</v>
      </c>
      <c r="C120" s="129" t="str">
        <f>_xlfn.XLOOKUP(__xlnm._FilterDatabase_1513[[#This Row],[SAPSA Number]],'DS Point summary'!A:A,'DS Point summary'!B:B)</f>
        <v>Lukas Wilhelm</v>
      </c>
      <c r="D120" s="129" t="str">
        <f>_xlfn.XLOOKUP(__xlnm._FilterDatabase_1513[[#This Row],[SAPSA Number]],'DS Point summary'!A:A,'DS Point summary'!C:C)</f>
        <v>Janse van Rensburg</v>
      </c>
      <c r="E120" s="130" t="str">
        <f>_xlfn.XLOOKUP(__xlnm._FilterDatabase_1513[[#This Row],[SAPSA Number]],'DS Point summary'!A:A,'DS Point summary'!D:D)</f>
        <v>LW</v>
      </c>
      <c r="F120" s="19" t="str">
        <f ca="1">_xlfn.XLOOKUP(__xlnm._FilterDatabase_1513[[#This Row],[SAPSA Number]],'DS Point summary'!A:A,'DS Point summary'!E:E)</f>
        <v>SS</v>
      </c>
      <c r="G120" s="21">
        <f ca="1">_xlfn.XLOOKUP(__xlnm._FilterDatabase_1513[[#This Row],[SAPSA Number]],'DS Point summary'!A:A,'DS Point summary'!F:F)</f>
        <v>75</v>
      </c>
      <c r="H120" s="36" t="s">
        <v>656</v>
      </c>
      <c r="I120" s="37">
        <f t="shared" si="10"/>
        <v>0</v>
      </c>
      <c r="J120" s="24">
        <f t="shared" si="11"/>
        <v>0</v>
      </c>
      <c r="K120" s="70">
        <v>0</v>
      </c>
      <c r="L120" s="71">
        <v>0</v>
      </c>
      <c r="M120" s="70">
        <v>0</v>
      </c>
      <c r="N120" s="71">
        <v>0</v>
      </c>
      <c r="O120" s="70">
        <v>0</v>
      </c>
      <c r="P120" s="71">
        <v>0</v>
      </c>
      <c r="Q120" s="70">
        <v>0</v>
      </c>
      <c r="R120" s="71">
        <v>0</v>
      </c>
      <c r="S120" s="70">
        <v>0</v>
      </c>
      <c r="T120" s="71">
        <v>0</v>
      </c>
      <c r="U120" s="70">
        <v>0</v>
      </c>
      <c r="V120" s="71">
        <v>0</v>
      </c>
    </row>
    <row r="121" spans="1:22" x14ac:dyDescent="0.25">
      <c r="A121" s="34">
        <f t="shared" si="9"/>
        <v>17</v>
      </c>
      <c r="B121" s="35">
        <v>5804</v>
      </c>
      <c r="C121" s="129" t="str">
        <f>_xlfn.XLOOKUP(__xlnm._FilterDatabase_1513[[#This Row],[SAPSA Number]],'DS Point summary'!A:A,'DS Point summary'!B:B)</f>
        <v>Louis Johannes</v>
      </c>
      <c r="D121" s="129" t="str">
        <f>_xlfn.XLOOKUP(__xlnm._FilterDatabase_1513[[#This Row],[SAPSA Number]],'DS Point summary'!A:A,'DS Point summary'!C:C)</f>
        <v>Nel</v>
      </c>
      <c r="E121" s="130" t="str">
        <f>_xlfn.XLOOKUP(__xlnm._FilterDatabase_1513[[#This Row],[SAPSA Number]],'DS Point summary'!A:A,'DS Point summary'!D:D)</f>
        <v>LJ</v>
      </c>
      <c r="F121" s="19" t="str">
        <f ca="1">_xlfn.XLOOKUP(__xlnm._FilterDatabase_1513[[#This Row],[SAPSA Number]],'DS Point summary'!A:A,'DS Point summary'!E:E)</f>
        <v xml:space="preserve"> </v>
      </c>
      <c r="G121" s="21">
        <f ca="1">_xlfn.XLOOKUP(__xlnm._FilterDatabase_1513[[#This Row],[SAPSA Number]],'DS Point summary'!A:A,'DS Point summary'!F:F)</f>
        <v>44</v>
      </c>
      <c r="H121" s="36" t="s">
        <v>656</v>
      </c>
      <c r="I121" s="37">
        <f t="shared" si="10"/>
        <v>0</v>
      </c>
      <c r="J121" s="24">
        <f t="shared" si="11"/>
        <v>0</v>
      </c>
      <c r="K121" s="70">
        <v>0</v>
      </c>
      <c r="L121" s="71">
        <v>0</v>
      </c>
      <c r="M121" s="70">
        <v>0</v>
      </c>
      <c r="N121" s="71">
        <v>0</v>
      </c>
      <c r="O121" s="70">
        <v>0</v>
      </c>
      <c r="P121" s="71">
        <v>0</v>
      </c>
      <c r="Q121" s="70">
        <v>0</v>
      </c>
      <c r="R121" s="71">
        <v>0</v>
      </c>
      <c r="S121" s="70">
        <v>0</v>
      </c>
      <c r="T121" s="71">
        <v>0</v>
      </c>
      <c r="U121" s="70">
        <v>0</v>
      </c>
      <c r="V121" s="71">
        <v>0</v>
      </c>
    </row>
    <row r="122" spans="1:22" x14ac:dyDescent="0.25">
      <c r="A122" s="34">
        <f t="shared" si="9"/>
        <v>17</v>
      </c>
      <c r="B122" s="35">
        <v>6633</v>
      </c>
      <c r="C122" s="129" t="str">
        <f>_xlfn.XLOOKUP(__xlnm._FilterDatabase_1513[[#This Row],[SAPSA Number]],'DS Point summary'!A:A,'DS Point summary'!B:B)</f>
        <v>Allessandro Raffaele</v>
      </c>
      <c r="D122" s="129" t="str">
        <f>_xlfn.XLOOKUP(__xlnm._FilterDatabase_1513[[#This Row],[SAPSA Number]],'DS Point summary'!A:A,'DS Point summary'!C:C)</f>
        <v>Paschini</v>
      </c>
      <c r="E122" s="130" t="str">
        <f>_xlfn.XLOOKUP(__xlnm._FilterDatabase_1513[[#This Row],[SAPSA Number]],'DS Point summary'!A:A,'DS Point summary'!D:D)</f>
        <v>AR</v>
      </c>
      <c r="F122" s="19" t="str">
        <f ca="1">_xlfn.XLOOKUP(__xlnm._FilterDatabase_1513[[#This Row],[SAPSA Number]],'DS Point summary'!A:A,'DS Point summary'!E:E)</f>
        <v xml:space="preserve"> </v>
      </c>
      <c r="G122" s="21">
        <f ca="1">_xlfn.XLOOKUP(__xlnm._FilterDatabase_1513[[#This Row],[SAPSA Number]],'DS Point summary'!A:A,'DS Point summary'!F:F)</f>
        <v>22</v>
      </c>
      <c r="H122" s="36" t="s">
        <v>656</v>
      </c>
      <c r="I122" s="37">
        <f t="shared" si="10"/>
        <v>0</v>
      </c>
      <c r="J122" s="24">
        <f t="shared" si="11"/>
        <v>0</v>
      </c>
      <c r="K122" s="70">
        <v>0</v>
      </c>
      <c r="L122" s="71">
        <v>0</v>
      </c>
      <c r="M122" s="70">
        <v>0</v>
      </c>
      <c r="N122" s="71">
        <v>0</v>
      </c>
      <c r="O122" s="70">
        <v>0</v>
      </c>
      <c r="P122" s="71">
        <v>0</v>
      </c>
      <c r="Q122" s="70">
        <v>0</v>
      </c>
      <c r="R122" s="71">
        <v>0</v>
      </c>
      <c r="S122" s="70">
        <v>0</v>
      </c>
      <c r="T122" s="71">
        <v>0</v>
      </c>
      <c r="U122" s="70">
        <v>0</v>
      </c>
      <c r="V122" s="71">
        <v>0</v>
      </c>
    </row>
    <row r="123" spans="1:22" x14ac:dyDescent="0.25">
      <c r="A123" s="34">
        <f t="shared" si="9"/>
        <v>17</v>
      </c>
      <c r="B123" s="99">
        <v>3394</v>
      </c>
      <c r="C123" s="129" t="str">
        <f>_xlfn.XLOOKUP(__xlnm._FilterDatabase_1513[[#This Row],[SAPSA Number]],'DS Point summary'!A:A,'DS Point summary'!B:B)</f>
        <v>Rudolph Teodor</v>
      </c>
      <c r="D123" s="129" t="str">
        <f>_xlfn.XLOOKUP(__xlnm._FilterDatabase_1513[[#This Row],[SAPSA Number]],'DS Point summary'!A:A,'DS Point summary'!C:C)</f>
        <v>Buhrmann</v>
      </c>
      <c r="E123" s="130" t="str">
        <f>_xlfn.XLOOKUP(__xlnm._FilterDatabase_1513[[#This Row],[SAPSA Number]],'DS Point summary'!A:A,'DS Point summary'!D:D)</f>
        <v>RT</v>
      </c>
      <c r="F123" s="19" t="str">
        <f>_xlfn.XLOOKUP(__xlnm._FilterDatabase_1513[[#This Row],[SAPSA Number]],'DS Point summary'!A:A,'DS Point summary'!E:E)</f>
        <v>S</v>
      </c>
      <c r="G123" s="21">
        <f ca="1">_xlfn.XLOOKUP(__xlnm._FilterDatabase_1513[[#This Row],[SAPSA Number]],'DS Point summary'!A:A,'DS Point summary'!F:F)</f>
        <v>50</v>
      </c>
      <c r="H123" s="36" t="s">
        <v>656</v>
      </c>
      <c r="I123" s="37">
        <f t="shared" si="10"/>
        <v>0</v>
      </c>
      <c r="J123" s="24">
        <f t="shared" si="11"/>
        <v>0</v>
      </c>
      <c r="K123" s="70">
        <v>0</v>
      </c>
      <c r="L123" s="71">
        <v>0</v>
      </c>
      <c r="M123" s="70">
        <v>0</v>
      </c>
      <c r="N123" s="71">
        <v>0</v>
      </c>
      <c r="O123" s="70">
        <v>0</v>
      </c>
      <c r="P123" s="71">
        <v>0</v>
      </c>
      <c r="Q123" s="70">
        <v>0</v>
      </c>
      <c r="R123" s="71">
        <v>0</v>
      </c>
      <c r="S123" s="70">
        <v>0</v>
      </c>
      <c r="T123" s="71">
        <v>0</v>
      </c>
      <c r="U123" s="70">
        <v>0</v>
      </c>
      <c r="V123" s="71">
        <v>0</v>
      </c>
    </row>
  </sheetData>
  <sheetProtection algorithmName="SHA-512" hashValue="koexYaBkqvKL+xZV+1kvlKp5YtSOTfD9GEAcng5DlT6jP3n29kM5BT9WOLo3MqOIMZFAgYOoQBOfHOWgbJUWcg==" saltValue="3U3pVc+j9QKTcHtR6uCmiQ==" spinCount="100000" sheet="1" objects="1" scenarios="1"/>
  <conditionalFormatting sqref="F2:F123">
    <cfRule type="cellIs" dxfId="23" priority="2" stopIfTrue="1" operator="equal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FA33C-7B1D-4878-920B-B81F83FCB3E6}">
  <sheetPr>
    <tabColor theme="7" tint="0.39997558519241921"/>
  </sheetPr>
  <dimension ref="A1:AMJ126"/>
  <sheetViews>
    <sheetView workbookViewId="0">
      <pane xSplit="10" ySplit="1" topLeftCell="K2" activePane="bottomRight" state="frozen"/>
      <selection pane="topRight" activeCell="K1" sqref="K1"/>
      <selection pane="bottomLeft" activeCell="A2" sqref="A2"/>
      <selection pane="bottomRight" activeCell="W6" sqref="W6"/>
    </sheetView>
  </sheetViews>
  <sheetFormatPr defaultRowHeight="15" x14ac:dyDescent="0.25"/>
  <cols>
    <col min="1" max="1" width="9.28515625" style="41" customWidth="1"/>
    <col min="2" max="2" width="10.28515625" style="97" customWidth="1"/>
    <col min="3" max="3" width="25" style="18" customWidth="1"/>
    <col min="4" max="4" width="16.140625" style="18" bestFit="1" customWidth="1"/>
    <col min="5" max="5" width="8.7109375" style="18" customWidth="1"/>
    <col min="6" max="6" width="8.5703125" style="18" bestFit="1" customWidth="1"/>
    <col min="7" max="7" width="6.7109375" style="18" hidden="1" customWidth="1"/>
    <col min="8" max="8" width="13.85546875" style="18" customWidth="1"/>
    <col min="9" max="9" width="7.28515625" style="18" customWidth="1"/>
    <col min="10" max="10" width="8.140625" style="42" customWidth="1"/>
    <col min="11" max="22" width="6.85546875" style="18" customWidth="1"/>
    <col min="23" max="1024" width="10.28515625" style="18" customWidth="1"/>
  </cols>
  <sheetData>
    <row r="1" spans="1:22" ht="30" x14ac:dyDescent="0.25">
      <c r="A1" s="12" t="s">
        <v>659</v>
      </c>
      <c r="B1" s="95" t="s">
        <v>628</v>
      </c>
      <c r="C1" s="13" t="s">
        <v>3</v>
      </c>
      <c r="D1" s="13" t="s">
        <v>4</v>
      </c>
      <c r="E1" s="13" t="s">
        <v>5</v>
      </c>
      <c r="F1" s="14" t="s">
        <v>629</v>
      </c>
      <c r="G1" s="15" t="s">
        <v>9</v>
      </c>
      <c r="H1" s="16" t="s">
        <v>660</v>
      </c>
      <c r="I1" s="16" t="s">
        <v>661</v>
      </c>
      <c r="J1" s="17" t="s">
        <v>662</v>
      </c>
      <c r="K1" s="16" t="s">
        <v>663</v>
      </c>
      <c r="L1" s="16" t="s">
        <v>664</v>
      </c>
      <c r="M1" s="16" t="s">
        <v>665</v>
      </c>
      <c r="N1" s="16" t="s">
        <v>666</v>
      </c>
      <c r="O1" s="16" t="s">
        <v>658</v>
      </c>
      <c r="P1" s="16" t="s">
        <v>667</v>
      </c>
      <c r="Q1" s="16" t="s">
        <v>668</v>
      </c>
      <c r="R1" s="16" t="s">
        <v>669</v>
      </c>
      <c r="S1" s="16" t="s">
        <v>670</v>
      </c>
      <c r="T1" s="16" t="s">
        <v>671</v>
      </c>
      <c r="U1" s="16" t="s">
        <v>672</v>
      </c>
      <c r="V1" s="16" t="s">
        <v>673</v>
      </c>
    </row>
    <row r="2" spans="1:22" ht="14.45" customHeight="1" x14ac:dyDescent="0.25">
      <c r="A2" s="19">
        <f t="shared" ref="A2:A45" si="0">RANK(J2,J$2:J$139,0)</f>
        <v>1</v>
      </c>
      <c r="B2" s="27">
        <v>4672</v>
      </c>
      <c r="C2" s="43" t="s">
        <v>222</v>
      </c>
      <c r="D2" s="43" t="s">
        <v>223</v>
      </c>
      <c r="E2" s="49" t="s">
        <v>224</v>
      </c>
      <c r="F2" s="19" t="str">
        <f ca="1">_xlfn.XLOOKUP(__xlnm._FilterDatabase_1515[[#This Row],[SAPSA Number]],'DS Point summary'!A:A,'DS Point summary'!E:E)</f>
        <v>S</v>
      </c>
      <c r="G2" s="21">
        <f ca="1">_xlfn.XLOOKUP(__xlnm._FilterDatabase_1515[[#This Row],[SAPSA Number]],'DS Point summary'!A:A,'DS Point summary'!F:F)</f>
        <v>57</v>
      </c>
      <c r="H2" s="21" t="s">
        <v>677</v>
      </c>
      <c r="I2" s="23">
        <f t="shared" ref="I2:I33" si="1">(IF(K2&gt;0,1,0)+(IF(L2&gt;0,1,0))+(IF(M2&gt;0,1,0))+(IF(N2&gt;0,1,0))+(IF(O2&gt;0,1,0))+(IF(P2&gt;0,1,0))+(IF(Q2&gt;0,1,0))+(IF(R2&gt;0,1,0))+(IF(S2&gt;0,1,0))+(IF(T2&gt;0,1,0))+(IF(U2&gt;0,1,0))+(IF(V2&gt;0,1,0)))</f>
        <v>6</v>
      </c>
      <c r="J2" s="24">
        <f t="shared" ref="J2:J33" si="2">(LARGE(K2:U2,1)+LARGE(K2:U2,2)+LARGE(K2:U2,3)+LARGE(K2:U2,4)+LARGE(K2:U2,5))/5</f>
        <v>100</v>
      </c>
      <c r="K2" s="25">
        <v>0</v>
      </c>
      <c r="L2" s="26">
        <v>100</v>
      </c>
      <c r="M2" s="25">
        <v>100</v>
      </c>
      <c r="N2" s="26">
        <v>0</v>
      </c>
      <c r="O2" s="25">
        <v>91.929199999999994</v>
      </c>
      <c r="P2" s="26">
        <v>0</v>
      </c>
      <c r="Q2" s="25">
        <v>0</v>
      </c>
      <c r="R2" s="26">
        <v>100</v>
      </c>
      <c r="S2" s="25">
        <v>100</v>
      </c>
      <c r="T2" s="26">
        <v>0</v>
      </c>
      <c r="U2" s="25">
        <v>100</v>
      </c>
      <c r="V2" s="26">
        <v>0</v>
      </c>
    </row>
    <row r="3" spans="1:22" ht="14.45" customHeight="1" x14ac:dyDescent="0.25">
      <c r="A3" s="19">
        <f t="shared" si="0"/>
        <v>2</v>
      </c>
      <c r="B3" s="27">
        <v>572</v>
      </c>
      <c r="C3" s="43" t="s">
        <v>176</v>
      </c>
      <c r="D3" s="43" t="s">
        <v>177</v>
      </c>
      <c r="E3" s="49" t="s">
        <v>176</v>
      </c>
      <c r="F3" s="19" t="str">
        <f ca="1">_xlfn.XLOOKUP(__xlnm._FilterDatabase_1515[[#This Row],[SAPSA Number]],'DS Point summary'!A:A,'DS Point summary'!E:E)</f>
        <v>S</v>
      </c>
      <c r="G3" s="21">
        <f ca="1">_xlfn.XLOOKUP(__xlnm._FilterDatabase_1515[[#This Row],[SAPSA Number]],'DS Point summary'!A:A,'DS Point summary'!F:F)</f>
        <v>57</v>
      </c>
      <c r="H3" s="21" t="s">
        <v>677</v>
      </c>
      <c r="I3" s="23">
        <f t="shared" si="1"/>
        <v>3</v>
      </c>
      <c r="J3" s="24">
        <f t="shared" si="2"/>
        <v>54.767999999999994</v>
      </c>
      <c r="K3" s="25">
        <v>0</v>
      </c>
      <c r="L3" s="26">
        <v>0</v>
      </c>
      <c r="M3" s="25">
        <v>0</v>
      </c>
      <c r="N3" s="26">
        <v>100</v>
      </c>
      <c r="O3" s="25">
        <v>91.455699999999993</v>
      </c>
      <c r="P3" s="26">
        <v>0</v>
      </c>
      <c r="Q3" s="25">
        <v>0</v>
      </c>
      <c r="R3" s="26">
        <v>82.384299999999996</v>
      </c>
      <c r="S3" s="25">
        <v>0</v>
      </c>
      <c r="T3" s="26">
        <v>0</v>
      </c>
      <c r="U3" s="25">
        <v>0</v>
      </c>
      <c r="V3" s="26">
        <v>0</v>
      </c>
    </row>
    <row r="4" spans="1:22" ht="14.45" customHeight="1" x14ac:dyDescent="0.25">
      <c r="A4" s="19">
        <f t="shared" si="0"/>
        <v>3</v>
      </c>
      <c r="B4" s="27">
        <v>1321</v>
      </c>
      <c r="C4" s="43" t="s">
        <v>466</v>
      </c>
      <c r="D4" s="43" t="s">
        <v>467</v>
      </c>
      <c r="E4" s="49" t="s">
        <v>468</v>
      </c>
      <c r="F4" s="19" t="str">
        <f ca="1">_xlfn.XLOOKUP(__xlnm._FilterDatabase_1515[[#This Row],[SAPSA Number]],'DS Point summary'!A:A,'DS Point summary'!E:E)</f>
        <v xml:space="preserve"> </v>
      </c>
      <c r="G4" s="21">
        <f ca="1">_xlfn.XLOOKUP(__xlnm._FilterDatabase_1515[[#This Row],[SAPSA Number]],'DS Point summary'!A:A,'DS Point summary'!F:F)</f>
        <v>49</v>
      </c>
      <c r="H4" s="21" t="s">
        <v>677</v>
      </c>
      <c r="I4" s="23">
        <f t="shared" si="1"/>
        <v>3</v>
      </c>
      <c r="J4" s="24">
        <f t="shared" si="2"/>
        <v>39.494479999999996</v>
      </c>
      <c r="K4" s="25">
        <v>0</v>
      </c>
      <c r="L4" s="26">
        <v>0</v>
      </c>
      <c r="M4" s="25">
        <v>0</v>
      </c>
      <c r="N4" s="26">
        <v>72.317999999999998</v>
      </c>
      <c r="O4" s="25">
        <v>61.6325</v>
      </c>
      <c r="P4" s="26">
        <v>0</v>
      </c>
      <c r="Q4" s="25">
        <v>0</v>
      </c>
      <c r="R4" s="26">
        <v>0</v>
      </c>
      <c r="S4" s="25">
        <v>0</v>
      </c>
      <c r="T4" s="26">
        <v>0</v>
      </c>
      <c r="U4" s="25">
        <v>63.521900000000002</v>
      </c>
      <c r="V4" s="26">
        <v>0</v>
      </c>
    </row>
    <row r="5" spans="1:22" ht="14.45" customHeight="1" x14ac:dyDescent="0.25">
      <c r="A5" s="19">
        <f t="shared" si="0"/>
        <v>4</v>
      </c>
      <c r="B5" s="27">
        <v>3369</v>
      </c>
      <c r="C5" s="43" t="s">
        <v>52</v>
      </c>
      <c r="D5" s="43" t="s">
        <v>53</v>
      </c>
      <c r="E5" s="49" t="s">
        <v>54</v>
      </c>
      <c r="F5" s="19" t="str">
        <f ca="1">_xlfn.XLOOKUP(__xlnm._FilterDatabase_1515[[#This Row],[SAPSA Number]],'DS Point summary'!A:A,'DS Point summary'!E:E)</f>
        <v>S</v>
      </c>
      <c r="G5" s="21">
        <f ca="1">_xlfn.XLOOKUP(__xlnm._FilterDatabase_1515[[#This Row],[SAPSA Number]],'DS Point summary'!A:A,'DS Point summary'!F:F)</f>
        <v>51</v>
      </c>
      <c r="H5" s="21" t="s">
        <v>677</v>
      </c>
      <c r="I5" s="23">
        <f t="shared" si="1"/>
        <v>3</v>
      </c>
      <c r="J5" s="24">
        <f t="shared" si="2"/>
        <v>38.257599999999996</v>
      </c>
      <c r="K5" s="25">
        <v>0</v>
      </c>
      <c r="L5" s="26">
        <v>0</v>
      </c>
      <c r="M5" s="25">
        <v>57.122199999999999</v>
      </c>
      <c r="N5" s="26">
        <v>69.956500000000005</v>
      </c>
      <c r="O5" s="25">
        <v>64.209299999999999</v>
      </c>
      <c r="P5" s="26">
        <v>0</v>
      </c>
      <c r="Q5" s="25">
        <v>0</v>
      </c>
      <c r="R5" s="26">
        <v>0</v>
      </c>
      <c r="S5" s="25">
        <v>0</v>
      </c>
      <c r="T5" s="26">
        <v>0</v>
      </c>
      <c r="U5" s="25">
        <v>0</v>
      </c>
      <c r="V5" s="26">
        <v>0</v>
      </c>
    </row>
    <row r="6" spans="1:22" ht="14.45" customHeight="1" x14ac:dyDescent="0.25">
      <c r="A6" s="19">
        <f t="shared" si="0"/>
        <v>5</v>
      </c>
      <c r="B6" s="27">
        <v>1142</v>
      </c>
      <c r="C6" s="43" t="s">
        <v>128</v>
      </c>
      <c r="D6" s="43" t="s">
        <v>129</v>
      </c>
      <c r="E6" s="49" t="s">
        <v>77</v>
      </c>
      <c r="F6" s="19" t="str">
        <f ca="1">_xlfn.XLOOKUP(__xlnm._FilterDatabase_1515[[#This Row],[SAPSA Number]],'DS Point summary'!A:A,'DS Point summary'!E:E)</f>
        <v xml:space="preserve"> </v>
      </c>
      <c r="G6" s="21">
        <f ca="1">_xlfn.XLOOKUP(__xlnm._FilterDatabase_1515[[#This Row],[SAPSA Number]],'DS Point summary'!A:A,'DS Point summary'!F:F)</f>
        <v>49</v>
      </c>
      <c r="H6" s="21" t="s">
        <v>677</v>
      </c>
      <c r="I6" s="23">
        <f t="shared" si="1"/>
        <v>3</v>
      </c>
      <c r="J6" s="24">
        <f t="shared" si="2"/>
        <v>35.275979999999997</v>
      </c>
      <c r="K6" s="25">
        <v>0</v>
      </c>
      <c r="L6" s="26">
        <v>0</v>
      </c>
      <c r="M6" s="25">
        <v>60.936999999999998</v>
      </c>
      <c r="N6" s="26">
        <v>0</v>
      </c>
      <c r="O6" s="25">
        <v>62.301600000000001</v>
      </c>
      <c r="P6" s="26">
        <v>0</v>
      </c>
      <c r="Q6" s="25">
        <v>0</v>
      </c>
      <c r="R6" s="26">
        <v>53.141300000000001</v>
      </c>
      <c r="S6" s="25">
        <v>0</v>
      </c>
      <c r="T6" s="26">
        <v>0</v>
      </c>
      <c r="U6" s="25">
        <v>0</v>
      </c>
      <c r="V6" s="26">
        <v>0</v>
      </c>
    </row>
    <row r="7" spans="1:22" ht="14.45" customHeight="1" x14ac:dyDescent="0.25">
      <c r="A7" s="19">
        <f t="shared" si="0"/>
        <v>6</v>
      </c>
      <c r="B7" s="27">
        <v>4441</v>
      </c>
      <c r="C7" s="32" t="s">
        <v>59</v>
      </c>
      <c r="D7" s="32" t="s">
        <v>60</v>
      </c>
      <c r="E7" s="60" t="s">
        <v>61</v>
      </c>
      <c r="F7" s="19" t="str">
        <f ca="1">_xlfn.XLOOKUP(__xlnm._FilterDatabase_1515[[#This Row],[SAPSA Number]],'DS Point summary'!A:A,'DS Point summary'!E:E)</f>
        <v xml:space="preserve"> </v>
      </c>
      <c r="G7" s="21">
        <f ca="1">_xlfn.XLOOKUP(__xlnm._FilterDatabase_1515[[#This Row],[SAPSA Number]],'DS Point summary'!A:A,'DS Point summary'!F:F)</f>
        <v>31</v>
      </c>
      <c r="H7" s="21" t="s">
        <v>677</v>
      </c>
      <c r="I7" s="23">
        <f t="shared" si="1"/>
        <v>1</v>
      </c>
      <c r="J7" s="24">
        <f t="shared" si="2"/>
        <v>20</v>
      </c>
      <c r="K7" s="25">
        <v>0</v>
      </c>
      <c r="L7" s="26">
        <v>0</v>
      </c>
      <c r="M7" s="25">
        <v>0</v>
      </c>
      <c r="N7" s="26">
        <v>0</v>
      </c>
      <c r="O7" s="25">
        <v>100</v>
      </c>
      <c r="P7" s="26">
        <v>0</v>
      </c>
      <c r="Q7" s="25">
        <v>0</v>
      </c>
      <c r="R7" s="26">
        <v>0</v>
      </c>
      <c r="S7" s="25">
        <v>0</v>
      </c>
      <c r="T7" s="26">
        <v>0</v>
      </c>
      <c r="U7" s="25">
        <v>0</v>
      </c>
      <c r="V7" s="26">
        <v>0</v>
      </c>
    </row>
    <row r="8" spans="1:22" ht="14.45" customHeight="1" x14ac:dyDescent="0.25">
      <c r="A8" s="19">
        <f t="shared" si="0"/>
        <v>7</v>
      </c>
      <c r="B8" s="27">
        <v>5023</v>
      </c>
      <c r="C8" s="43" t="s">
        <v>354</v>
      </c>
      <c r="D8" s="43" t="s">
        <v>355</v>
      </c>
      <c r="E8" s="49" t="s">
        <v>349</v>
      </c>
      <c r="F8" s="19" t="str">
        <f ca="1">_xlfn.XLOOKUP(__xlnm._FilterDatabase_1515[[#This Row],[SAPSA Number]],'DS Point summary'!A:A,'DS Point summary'!E:E)</f>
        <v>SS</v>
      </c>
      <c r="G8" s="21">
        <f ca="1">_xlfn.XLOOKUP(__xlnm._FilterDatabase_1515[[#This Row],[SAPSA Number]],'DS Point summary'!A:A,'DS Point summary'!F:F)</f>
        <v>72</v>
      </c>
      <c r="H8" s="21" t="s">
        <v>677</v>
      </c>
      <c r="I8" s="23">
        <f t="shared" si="1"/>
        <v>1</v>
      </c>
      <c r="J8" s="24">
        <f t="shared" si="2"/>
        <v>7.2911600000000005</v>
      </c>
      <c r="K8" s="25">
        <v>0</v>
      </c>
      <c r="L8" s="26">
        <v>0</v>
      </c>
      <c r="M8" s="25">
        <v>0</v>
      </c>
      <c r="N8" s="26">
        <v>0</v>
      </c>
      <c r="O8" s="25">
        <v>36.455800000000004</v>
      </c>
      <c r="P8" s="26">
        <v>0</v>
      </c>
      <c r="Q8" s="25">
        <v>0</v>
      </c>
      <c r="R8" s="26">
        <v>0</v>
      </c>
      <c r="S8" s="25">
        <v>0</v>
      </c>
      <c r="T8" s="26">
        <v>0</v>
      </c>
      <c r="U8" s="25">
        <v>0</v>
      </c>
      <c r="V8" s="26">
        <v>0</v>
      </c>
    </row>
    <row r="9" spans="1:22" ht="14.45" customHeight="1" x14ac:dyDescent="0.25">
      <c r="A9" s="19">
        <f t="shared" si="0"/>
        <v>8</v>
      </c>
      <c r="B9" s="20">
        <v>127</v>
      </c>
      <c r="C9" s="129" t="str">
        <f>_xlfn.XLOOKUP(__xlnm._FilterDatabase_1515[[#This Row],[SAPSA Number]],'DS Point summary'!A:A,'DS Point summary'!B:B)</f>
        <v>Eurika Susara</v>
      </c>
      <c r="D9" s="129" t="str">
        <f>_xlfn.XLOOKUP(__xlnm._FilterDatabase_1515[[#This Row],[SAPSA Number]],'DS Point summary'!A:A,'DS Point summary'!C:C)</f>
        <v>Du Plooy</v>
      </c>
      <c r="E9" s="130" t="str">
        <f>_xlfn.XLOOKUP(__xlnm._FilterDatabase_1515[[#This Row],[SAPSA Number]],'DS Point summary'!A:A,'DS Point summary'!D:D)</f>
        <v>E</v>
      </c>
      <c r="F9" s="19" t="str">
        <f>_xlfn.XLOOKUP(__xlnm._FilterDatabase_1515[[#This Row],[SAPSA Number]],'DS Point summary'!A:A,'DS Point summary'!E:E)</f>
        <v>SS</v>
      </c>
      <c r="G9" s="21">
        <f ca="1">_xlfn.XLOOKUP(__xlnm._FilterDatabase_1515[[#This Row],[SAPSA Number]],'DS Point summary'!A:A,'DS Point summary'!F:F)</f>
        <v>63</v>
      </c>
      <c r="H9" s="21" t="s">
        <v>677</v>
      </c>
      <c r="I9" s="23">
        <f t="shared" si="1"/>
        <v>0</v>
      </c>
      <c r="J9" s="24">
        <f t="shared" si="2"/>
        <v>0</v>
      </c>
      <c r="K9" s="25">
        <v>0</v>
      </c>
      <c r="L9" s="26">
        <v>0</v>
      </c>
      <c r="M9" s="25">
        <v>0</v>
      </c>
      <c r="N9" s="26">
        <v>0</v>
      </c>
      <c r="O9" s="25">
        <v>0</v>
      </c>
      <c r="P9" s="26">
        <v>0</v>
      </c>
      <c r="Q9" s="25">
        <v>0</v>
      </c>
      <c r="R9" s="26">
        <v>0</v>
      </c>
      <c r="S9" s="25">
        <v>0</v>
      </c>
      <c r="T9" s="26">
        <v>0</v>
      </c>
      <c r="U9" s="25">
        <v>0</v>
      </c>
      <c r="V9" s="26">
        <v>0</v>
      </c>
    </row>
    <row r="10" spans="1:22" ht="14.45" customHeight="1" x14ac:dyDescent="0.25">
      <c r="A10" s="19">
        <f t="shared" si="0"/>
        <v>8</v>
      </c>
      <c r="B10" s="128">
        <v>138</v>
      </c>
      <c r="C10" s="129" t="str">
        <f>_xlfn.XLOOKUP(__xlnm._FilterDatabase_1515[[#This Row],[SAPSA Number]],'DS Point summary'!A:A,'DS Point summary'!B:B)</f>
        <v>Lorette</v>
      </c>
      <c r="D10" s="129" t="str">
        <f>_xlfn.XLOOKUP(__xlnm._FilterDatabase_1515[[#This Row],[SAPSA Number]],'DS Point summary'!A:A,'DS Point summary'!C:C)</f>
        <v>Janse van Rensburg</v>
      </c>
      <c r="E10" s="130" t="str">
        <f>_xlfn.XLOOKUP(__xlnm._FilterDatabase_1515[[#This Row],[SAPSA Number]],'DS Point summary'!A:A,'DS Point summary'!D:D)</f>
        <v>L</v>
      </c>
      <c r="F10" s="19" t="str">
        <f>_xlfn.XLOOKUP(__xlnm._FilterDatabase_1515[[#This Row],[SAPSA Number]],'DS Point summary'!A:A,'DS Point summary'!E:E)</f>
        <v>Lady</v>
      </c>
      <c r="G10" s="21">
        <f ca="1">_xlfn.XLOOKUP(__xlnm._FilterDatabase_1515[[#This Row],[SAPSA Number]],'DS Point summary'!A:A,'DS Point summary'!F:F)</f>
        <v>60</v>
      </c>
      <c r="H10" s="21" t="s">
        <v>677</v>
      </c>
      <c r="I10" s="23">
        <f t="shared" si="1"/>
        <v>0</v>
      </c>
      <c r="J10" s="24">
        <f t="shared" si="2"/>
        <v>0</v>
      </c>
      <c r="K10" s="25">
        <v>0</v>
      </c>
      <c r="L10" s="26">
        <v>0</v>
      </c>
      <c r="M10" s="25">
        <v>0</v>
      </c>
      <c r="N10" s="26">
        <v>0</v>
      </c>
      <c r="O10" s="25">
        <v>0</v>
      </c>
      <c r="P10" s="26">
        <v>0</v>
      </c>
      <c r="Q10" s="25">
        <v>0</v>
      </c>
      <c r="R10" s="26">
        <v>0</v>
      </c>
      <c r="S10" s="25">
        <v>0</v>
      </c>
      <c r="T10" s="26">
        <v>0</v>
      </c>
      <c r="U10" s="25">
        <v>0</v>
      </c>
      <c r="V10" s="26">
        <v>0</v>
      </c>
    </row>
    <row r="11" spans="1:22" ht="14.45" customHeight="1" x14ac:dyDescent="0.25">
      <c r="A11" s="19">
        <f t="shared" si="0"/>
        <v>8</v>
      </c>
      <c r="B11" s="46">
        <v>141</v>
      </c>
      <c r="C11" s="129" t="str">
        <f>_xlfn.XLOOKUP(__xlnm._FilterDatabase_1515[[#This Row],[SAPSA Number]],'DS Point summary'!A:A,'DS Point summary'!B:B)</f>
        <v>Francois Waldeck</v>
      </c>
      <c r="D11" s="129" t="str">
        <f>_xlfn.XLOOKUP(__xlnm._FilterDatabase_1515[[#This Row],[SAPSA Number]],'DS Point summary'!A:A,'DS Point summary'!C:C)</f>
        <v>Fouche</v>
      </c>
      <c r="E11" s="130" t="str">
        <f>_xlfn.XLOOKUP(__xlnm._FilterDatabase_1515[[#This Row],[SAPSA Number]],'DS Point summary'!A:A,'DS Point summary'!D:D)</f>
        <v>FW</v>
      </c>
      <c r="F11" s="19" t="str">
        <f ca="1">_xlfn.XLOOKUP(__xlnm._FilterDatabase_1515[[#This Row],[SAPSA Number]],'DS Point summary'!A:A,'DS Point summary'!E:E)</f>
        <v>S</v>
      </c>
      <c r="G11" s="21">
        <f ca="1">_xlfn.XLOOKUP(__xlnm._FilterDatabase_1515[[#This Row],[SAPSA Number]],'DS Point summary'!A:A,'DS Point summary'!F:F)</f>
        <v>52</v>
      </c>
      <c r="H11" s="21" t="s">
        <v>677</v>
      </c>
      <c r="I11" s="23">
        <f t="shared" si="1"/>
        <v>0</v>
      </c>
      <c r="J11" s="24">
        <f t="shared" si="2"/>
        <v>0</v>
      </c>
      <c r="K11" s="25">
        <v>0</v>
      </c>
      <c r="L11" s="26">
        <v>0</v>
      </c>
      <c r="M11" s="25">
        <v>0</v>
      </c>
      <c r="N11" s="26">
        <v>0</v>
      </c>
      <c r="O11" s="25">
        <v>0</v>
      </c>
      <c r="P11" s="26">
        <v>0</v>
      </c>
      <c r="Q11" s="25">
        <v>0</v>
      </c>
      <c r="R11" s="26">
        <v>0</v>
      </c>
      <c r="S11" s="25">
        <v>0</v>
      </c>
      <c r="T11" s="26">
        <v>0</v>
      </c>
      <c r="U11" s="25">
        <v>0</v>
      </c>
      <c r="V11" s="26">
        <v>0</v>
      </c>
    </row>
    <row r="12" spans="1:22" ht="14.45" customHeight="1" x14ac:dyDescent="0.25">
      <c r="A12" s="19">
        <f t="shared" si="0"/>
        <v>8</v>
      </c>
      <c r="B12" s="27">
        <v>191</v>
      </c>
      <c r="C12" s="129" t="str">
        <f>_xlfn.XLOOKUP(__xlnm._FilterDatabase_1515[[#This Row],[SAPSA Number]],'DS Point summary'!A:A,'DS Point summary'!B:B)</f>
        <v>Joseph John</v>
      </c>
      <c r="D12" s="129" t="str">
        <f>_xlfn.XLOOKUP(__xlnm._FilterDatabase_1515[[#This Row],[SAPSA Number]],'DS Point summary'!A:A,'DS Point summary'!C:C)</f>
        <v>Kriel</v>
      </c>
      <c r="E12" s="130" t="str">
        <f>_xlfn.XLOOKUP(__xlnm._FilterDatabase_1515[[#This Row],[SAPSA Number]],'DS Point summary'!A:A,'DS Point summary'!D:D)</f>
        <v>JJ</v>
      </c>
      <c r="F12" s="19" t="str">
        <f ca="1">_xlfn.XLOOKUP(__xlnm._FilterDatabase_1515[[#This Row],[SAPSA Number]],'DS Point summary'!A:A,'DS Point summary'!E:E)</f>
        <v>S</v>
      </c>
      <c r="G12" s="21">
        <f ca="1">_xlfn.XLOOKUP(__xlnm._FilterDatabase_1515[[#This Row],[SAPSA Number]],'DS Point summary'!A:A,'DS Point summary'!F:F)</f>
        <v>59</v>
      </c>
      <c r="H12" s="21" t="s">
        <v>677</v>
      </c>
      <c r="I12" s="23">
        <f t="shared" si="1"/>
        <v>0</v>
      </c>
      <c r="J12" s="24">
        <f t="shared" si="2"/>
        <v>0</v>
      </c>
      <c r="K12" s="25">
        <v>0</v>
      </c>
      <c r="L12" s="26">
        <v>0</v>
      </c>
      <c r="M12" s="25">
        <v>0</v>
      </c>
      <c r="N12" s="26">
        <v>0</v>
      </c>
      <c r="O12" s="25">
        <v>0</v>
      </c>
      <c r="P12" s="26">
        <v>0</v>
      </c>
      <c r="Q12" s="25">
        <v>0</v>
      </c>
      <c r="R12" s="26">
        <v>0</v>
      </c>
      <c r="S12" s="25">
        <v>0</v>
      </c>
      <c r="T12" s="26">
        <v>0</v>
      </c>
      <c r="U12" s="25">
        <v>0</v>
      </c>
      <c r="V12" s="26">
        <v>0</v>
      </c>
    </row>
    <row r="13" spans="1:22" ht="14.45" customHeight="1" x14ac:dyDescent="0.25">
      <c r="A13" s="19">
        <f t="shared" si="0"/>
        <v>8</v>
      </c>
      <c r="B13" s="27">
        <v>199</v>
      </c>
      <c r="C13" s="129" t="str">
        <f>_xlfn.XLOOKUP(__xlnm._FilterDatabase_1515[[#This Row],[SAPSA Number]],'DS Point summary'!A:A,'DS Point summary'!B:B)</f>
        <v>Susanna Johanna</v>
      </c>
      <c r="D13" s="129" t="str">
        <f>_xlfn.XLOOKUP(__xlnm._FilterDatabase_1515[[#This Row],[SAPSA Number]],'DS Point summary'!A:A,'DS Point summary'!C:C)</f>
        <v>Kriel</v>
      </c>
      <c r="E13" s="130" t="str">
        <f>_xlfn.XLOOKUP(__xlnm._FilterDatabase_1515[[#This Row],[SAPSA Number]],'DS Point summary'!A:A,'DS Point summary'!D:D)</f>
        <v>SJ</v>
      </c>
      <c r="F13" s="19" t="str">
        <f>_xlfn.XLOOKUP(__xlnm._FilterDatabase_1515[[#This Row],[SAPSA Number]],'DS Point summary'!A:A,'DS Point summary'!E:E)</f>
        <v>Lady</v>
      </c>
      <c r="G13" s="21">
        <f ca="1">_xlfn.XLOOKUP(__xlnm._FilterDatabase_1515[[#This Row],[SAPSA Number]],'DS Point summary'!A:A,'DS Point summary'!F:F)</f>
        <v>58</v>
      </c>
      <c r="H13" s="21" t="s">
        <v>677</v>
      </c>
      <c r="I13" s="23">
        <f t="shared" si="1"/>
        <v>0</v>
      </c>
      <c r="J13" s="24">
        <f t="shared" si="2"/>
        <v>0</v>
      </c>
      <c r="K13" s="25">
        <v>0</v>
      </c>
      <c r="L13" s="26">
        <v>0</v>
      </c>
      <c r="M13" s="25">
        <v>0</v>
      </c>
      <c r="N13" s="26">
        <v>0</v>
      </c>
      <c r="O13" s="25">
        <v>0</v>
      </c>
      <c r="P13" s="26">
        <v>0</v>
      </c>
      <c r="Q13" s="25">
        <v>0</v>
      </c>
      <c r="R13" s="26">
        <v>0</v>
      </c>
      <c r="S13" s="25">
        <v>0</v>
      </c>
      <c r="T13" s="26">
        <v>0</v>
      </c>
      <c r="U13" s="25">
        <v>0</v>
      </c>
      <c r="V13" s="26">
        <v>0</v>
      </c>
    </row>
    <row r="14" spans="1:22" ht="14.45" customHeight="1" x14ac:dyDescent="0.25">
      <c r="A14" s="19">
        <f t="shared" si="0"/>
        <v>8</v>
      </c>
      <c r="B14" s="27">
        <v>206</v>
      </c>
      <c r="C14" s="129" t="str">
        <f>_xlfn.XLOOKUP(__xlnm._FilterDatabase_1515[[#This Row],[SAPSA Number]],'DS Point summary'!A:A,'DS Point summary'!B:B)</f>
        <v>Pierre Dewald</v>
      </c>
      <c r="D14" s="129" t="str">
        <f>_xlfn.XLOOKUP(__xlnm._FilterDatabase_1515[[#This Row],[SAPSA Number]],'DS Point summary'!A:A,'DS Point summary'!C:C)</f>
        <v>Wrogemann</v>
      </c>
      <c r="E14" s="130" t="str">
        <f>_xlfn.XLOOKUP(__xlnm._FilterDatabase_1515[[#This Row],[SAPSA Number]],'DS Point summary'!A:A,'DS Point summary'!D:D)</f>
        <v>PD</v>
      </c>
      <c r="F14" s="19" t="str">
        <f ca="1">_xlfn.XLOOKUP(__xlnm._FilterDatabase_1515[[#This Row],[SAPSA Number]],'DS Point summary'!A:A,'DS Point summary'!E:E)</f>
        <v>S</v>
      </c>
      <c r="G14" s="21">
        <f ca="1">_xlfn.XLOOKUP(__xlnm._FilterDatabase_1515[[#This Row],[SAPSA Number]],'DS Point summary'!A:A,'DS Point summary'!F:F)</f>
        <v>52</v>
      </c>
      <c r="H14" s="21" t="s">
        <v>677</v>
      </c>
      <c r="I14" s="23">
        <f t="shared" si="1"/>
        <v>0</v>
      </c>
      <c r="J14" s="24">
        <f t="shared" si="2"/>
        <v>0</v>
      </c>
      <c r="K14" s="25">
        <v>0</v>
      </c>
      <c r="L14" s="26">
        <v>0</v>
      </c>
      <c r="M14" s="25">
        <v>0</v>
      </c>
      <c r="N14" s="26">
        <v>0</v>
      </c>
      <c r="O14" s="25">
        <v>0</v>
      </c>
      <c r="P14" s="26">
        <v>0</v>
      </c>
      <c r="Q14" s="25">
        <v>0</v>
      </c>
      <c r="R14" s="26">
        <v>0</v>
      </c>
      <c r="S14" s="25">
        <v>0</v>
      </c>
      <c r="T14" s="26">
        <v>0</v>
      </c>
      <c r="U14" s="25">
        <v>0</v>
      </c>
      <c r="V14" s="26">
        <v>0</v>
      </c>
    </row>
    <row r="15" spans="1:22" ht="14.45" customHeight="1" x14ac:dyDescent="0.25">
      <c r="A15" s="19">
        <f t="shared" si="0"/>
        <v>8</v>
      </c>
      <c r="B15" s="46">
        <v>242</v>
      </c>
      <c r="C15" s="129" t="str">
        <f>_xlfn.XLOOKUP(__xlnm._FilterDatabase_1515[[#This Row],[SAPSA Number]],'DS Point summary'!A:A,'DS Point summary'!B:B)</f>
        <v>Pradesh</v>
      </c>
      <c r="D15" s="129" t="str">
        <f>_xlfn.XLOOKUP(__xlnm._FilterDatabase_1515[[#This Row],[SAPSA Number]],'DS Point summary'!A:A,'DS Point summary'!C:C)</f>
        <v>Pillay</v>
      </c>
      <c r="E15" s="130" t="str">
        <f>_xlfn.XLOOKUP(__xlnm._FilterDatabase_1515[[#This Row],[SAPSA Number]],'DS Point summary'!A:A,'DS Point summary'!D:D)</f>
        <v>P</v>
      </c>
      <c r="F15" s="19" t="str">
        <f ca="1">_xlfn.XLOOKUP(__xlnm._FilterDatabase_1515[[#This Row],[SAPSA Number]],'DS Point summary'!A:A,'DS Point summary'!E:E)</f>
        <v xml:space="preserve"> </v>
      </c>
      <c r="G15" s="21">
        <f ca="1">_xlfn.XLOOKUP(__xlnm._FilterDatabase_1515[[#This Row],[SAPSA Number]],'DS Point summary'!A:A,'DS Point summary'!F:F)</f>
        <v>47</v>
      </c>
      <c r="H15" s="21" t="s">
        <v>677</v>
      </c>
      <c r="I15" s="23">
        <f t="shared" si="1"/>
        <v>0</v>
      </c>
      <c r="J15" s="24">
        <f t="shared" si="2"/>
        <v>0</v>
      </c>
      <c r="K15" s="25">
        <v>0</v>
      </c>
      <c r="L15" s="26">
        <v>0</v>
      </c>
      <c r="M15" s="25">
        <v>0</v>
      </c>
      <c r="N15" s="26">
        <v>0</v>
      </c>
      <c r="O15" s="25">
        <v>0</v>
      </c>
      <c r="P15" s="26">
        <v>0</v>
      </c>
      <c r="Q15" s="25">
        <v>0</v>
      </c>
      <c r="R15" s="26">
        <v>0</v>
      </c>
      <c r="S15" s="25">
        <v>0</v>
      </c>
      <c r="T15" s="26">
        <v>0</v>
      </c>
      <c r="U15" s="25">
        <v>0</v>
      </c>
      <c r="V15" s="26">
        <v>0</v>
      </c>
    </row>
    <row r="16" spans="1:22" ht="14.45" customHeight="1" x14ac:dyDescent="0.25">
      <c r="A16" s="19">
        <f t="shared" si="0"/>
        <v>8</v>
      </c>
      <c r="B16" s="27">
        <v>250</v>
      </c>
      <c r="C16" s="129" t="str">
        <f>_xlfn.XLOOKUP(__xlnm._FilterDatabase_1515[[#This Row],[SAPSA Number]],'DS Point summary'!A:A,'DS Point summary'!B:B)</f>
        <v>Adriano Walter</v>
      </c>
      <c r="D16" s="129" t="str">
        <f>_xlfn.XLOOKUP(__xlnm._FilterDatabase_1515[[#This Row],[SAPSA Number]],'DS Point summary'!A:A,'DS Point summary'!C:C)</f>
        <v>Paschini</v>
      </c>
      <c r="E16" s="130" t="str">
        <f>_xlfn.XLOOKUP(__xlnm._FilterDatabase_1515[[#This Row],[SAPSA Number]],'DS Point summary'!A:A,'DS Point summary'!D:D)</f>
        <v>AW</v>
      </c>
      <c r="F16" s="19" t="str">
        <f ca="1">_xlfn.XLOOKUP(__xlnm._FilterDatabase_1515[[#This Row],[SAPSA Number]],'DS Point summary'!A:A,'DS Point summary'!E:E)</f>
        <v>SS</v>
      </c>
      <c r="G16" s="21">
        <f ca="1">_xlfn.XLOOKUP(__xlnm._FilterDatabase_1515[[#This Row],[SAPSA Number]],'DS Point summary'!A:A,'DS Point summary'!F:F)</f>
        <v>63</v>
      </c>
      <c r="H16" s="21" t="s">
        <v>677</v>
      </c>
      <c r="I16" s="23">
        <f t="shared" si="1"/>
        <v>0</v>
      </c>
      <c r="J16" s="24">
        <f t="shared" si="2"/>
        <v>0</v>
      </c>
      <c r="K16" s="25">
        <v>0</v>
      </c>
      <c r="L16" s="26">
        <v>0</v>
      </c>
      <c r="M16" s="25">
        <v>0</v>
      </c>
      <c r="N16" s="26">
        <v>0</v>
      </c>
      <c r="O16" s="25">
        <v>0</v>
      </c>
      <c r="P16" s="26">
        <v>0</v>
      </c>
      <c r="Q16" s="25">
        <v>0</v>
      </c>
      <c r="R16" s="26">
        <v>0</v>
      </c>
      <c r="S16" s="25">
        <v>0</v>
      </c>
      <c r="T16" s="26">
        <v>0</v>
      </c>
      <c r="U16" s="25">
        <v>0</v>
      </c>
      <c r="V16" s="26">
        <v>0</v>
      </c>
    </row>
    <row r="17" spans="1:22" ht="14.45" customHeight="1" x14ac:dyDescent="0.25">
      <c r="A17" s="19">
        <f t="shared" si="0"/>
        <v>8</v>
      </c>
      <c r="B17" s="27">
        <v>252</v>
      </c>
      <c r="C17" s="129" t="str">
        <f>_xlfn.XLOOKUP(__xlnm._FilterDatabase_1515[[#This Row],[SAPSA Number]],'DS Point summary'!A:A,'DS Point summary'!B:B)</f>
        <v>Deon</v>
      </c>
      <c r="D17" s="129" t="str">
        <f>_xlfn.XLOOKUP(__xlnm._FilterDatabase_1515[[#This Row],[SAPSA Number]],'DS Point summary'!A:A,'DS Point summary'!C:C)</f>
        <v>Labuschagne</v>
      </c>
      <c r="E17" s="130" t="str">
        <f>_xlfn.XLOOKUP(__xlnm._FilterDatabase_1515[[#This Row],[SAPSA Number]],'DS Point summary'!A:A,'DS Point summary'!D:D)</f>
        <v>D</v>
      </c>
      <c r="F17" s="19" t="str">
        <f ca="1">_xlfn.XLOOKUP(__xlnm._FilterDatabase_1515[[#This Row],[SAPSA Number]],'DS Point summary'!A:A,'DS Point summary'!E:E)</f>
        <v>SS</v>
      </c>
      <c r="G17" s="21">
        <f ca="1">_xlfn.XLOOKUP(__xlnm._FilterDatabase_1515[[#This Row],[SAPSA Number]],'DS Point summary'!A:A,'DS Point summary'!F:F)</f>
        <v>67</v>
      </c>
      <c r="H17" s="21" t="s">
        <v>677</v>
      </c>
      <c r="I17" s="23">
        <f t="shared" si="1"/>
        <v>0</v>
      </c>
      <c r="J17" s="24">
        <f t="shared" si="2"/>
        <v>0</v>
      </c>
      <c r="K17" s="25">
        <v>0</v>
      </c>
      <c r="L17" s="26">
        <v>0</v>
      </c>
      <c r="M17" s="25">
        <v>0</v>
      </c>
      <c r="N17" s="26">
        <v>0</v>
      </c>
      <c r="O17" s="25">
        <v>0</v>
      </c>
      <c r="P17" s="26">
        <v>0</v>
      </c>
      <c r="Q17" s="25">
        <v>0</v>
      </c>
      <c r="R17" s="26">
        <v>0</v>
      </c>
      <c r="S17" s="25">
        <v>0</v>
      </c>
      <c r="T17" s="26">
        <v>0</v>
      </c>
      <c r="U17" s="25">
        <v>0</v>
      </c>
      <c r="V17" s="26">
        <v>0</v>
      </c>
    </row>
    <row r="18" spans="1:22" ht="14.45" customHeight="1" x14ac:dyDescent="0.25">
      <c r="A18" s="19">
        <f t="shared" si="0"/>
        <v>8</v>
      </c>
      <c r="B18" s="27">
        <v>255</v>
      </c>
      <c r="C18" s="129" t="str">
        <f>_xlfn.XLOOKUP(__xlnm._FilterDatabase_1515[[#This Row],[SAPSA Number]],'DS Point summary'!A:A,'DS Point summary'!B:B)</f>
        <v>Terrick Vincent</v>
      </c>
      <c r="D18" s="129" t="str">
        <f>_xlfn.XLOOKUP(__xlnm._FilterDatabase_1515[[#This Row],[SAPSA Number]],'DS Point summary'!A:A,'DS Point summary'!C:C)</f>
        <v>Naude</v>
      </c>
      <c r="E18" s="130" t="str">
        <f>_xlfn.XLOOKUP(__xlnm._FilterDatabase_1515[[#This Row],[SAPSA Number]],'DS Point summary'!A:A,'DS Point summary'!D:D)</f>
        <v>TV</v>
      </c>
      <c r="F18" s="19" t="str">
        <f ca="1">_xlfn.XLOOKUP(__xlnm._FilterDatabase_1515[[#This Row],[SAPSA Number]],'DS Point summary'!A:A,'DS Point summary'!E:E)</f>
        <v xml:space="preserve"> </v>
      </c>
      <c r="G18" s="21">
        <f ca="1">_xlfn.XLOOKUP(__xlnm._FilterDatabase_1515[[#This Row],[SAPSA Number]],'DS Point summary'!A:A,'DS Point summary'!F:F)</f>
        <v>43</v>
      </c>
      <c r="H18" s="21" t="s">
        <v>677</v>
      </c>
      <c r="I18" s="23">
        <f t="shared" si="1"/>
        <v>0</v>
      </c>
      <c r="J18" s="24">
        <f t="shared" si="2"/>
        <v>0</v>
      </c>
      <c r="K18" s="25">
        <v>0</v>
      </c>
      <c r="L18" s="26">
        <v>0</v>
      </c>
      <c r="M18" s="25">
        <v>0</v>
      </c>
      <c r="N18" s="26">
        <v>0</v>
      </c>
      <c r="O18" s="25">
        <v>0</v>
      </c>
      <c r="P18" s="26">
        <v>0</v>
      </c>
      <c r="Q18" s="25">
        <v>0</v>
      </c>
      <c r="R18" s="26">
        <v>0</v>
      </c>
      <c r="S18" s="25">
        <v>0</v>
      </c>
      <c r="T18" s="26">
        <v>0</v>
      </c>
      <c r="U18" s="25">
        <v>0</v>
      </c>
      <c r="V18" s="26">
        <v>0</v>
      </c>
    </row>
    <row r="19" spans="1:22" ht="14.45" customHeight="1" x14ac:dyDescent="0.25">
      <c r="A19" s="19">
        <f t="shared" si="0"/>
        <v>8</v>
      </c>
      <c r="B19" s="27">
        <v>259</v>
      </c>
      <c r="C19" s="129" t="str">
        <f>_xlfn.XLOOKUP(__xlnm._FilterDatabase_1515[[#This Row],[SAPSA Number]],'DS Point summary'!A:A,'DS Point summary'!B:B)</f>
        <v>Kathleen Beresford</v>
      </c>
      <c r="D19" s="129" t="str">
        <f>_xlfn.XLOOKUP(__xlnm._FilterDatabase_1515[[#This Row],[SAPSA Number]],'DS Point summary'!A:A,'DS Point summary'!C:C)</f>
        <v>Carter</v>
      </c>
      <c r="E19" s="130" t="str">
        <f>_xlfn.XLOOKUP(__xlnm._FilterDatabase_1515[[#This Row],[SAPSA Number]],'DS Point summary'!A:A,'DS Point summary'!D:D)</f>
        <v>KB</v>
      </c>
      <c r="F19" s="19" t="str">
        <f>_xlfn.XLOOKUP(__xlnm._FilterDatabase_1515[[#This Row],[SAPSA Number]],'DS Point summary'!A:A,'DS Point summary'!E:E)</f>
        <v>Lady</v>
      </c>
      <c r="G19" s="21">
        <f ca="1">_xlfn.XLOOKUP(__xlnm._FilterDatabase_1515[[#This Row],[SAPSA Number]],'DS Point summary'!A:A,'DS Point summary'!F:F)</f>
        <v>36</v>
      </c>
      <c r="H19" s="21" t="s">
        <v>677</v>
      </c>
      <c r="I19" s="23">
        <f t="shared" si="1"/>
        <v>0</v>
      </c>
      <c r="J19" s="24">
        <f t="shared" si="2"/>
        <v>0</v>
      </c>
      <c r="K19" s="25">
        <v>0</v>
      </c>
      <c r="L19" s="26">
        <v>0</v>
      </c>
      <c r="M19" s="25">
        <v>0</v>
      </c>
      <c r="N19" s="26">
        <v>0</v>
      </c>
      <c r="O19" s="25">
        <v>0</v>
      </c>
      <c r="P19" s="26">
        <v>0</v>
      </c>
      <c r="Q19" s="25">
        <v>0</v>
      </c>
      <c r="R19" s="26">
        <v>0</v>
      </c>
      <c r="S19" s="25">
        <v>0</v>
      </c>
      <c r="T19" s="26">
        <v>0</v>
      </c>
      <c r="U19" s="25">
        <v>0</v>
      </c>
      <c r="V19" s="26">
        <v>0</v>
      </c>
    </row>
    <row r="20" spans="1:22" ht="14.45" customHeight="1" x14ac:dyDescent="0.25">
      <c r="A20" s="19">
        <f t="shared" si="0"/>
        <v>8</v>
      </c>
      <c r="B20" s="46">
        <v>269</v>
      </c>
      <c r="C20" s="129" t="str">
        <f>_xlfn.XLOOKUP(__xlnm._FilterDatabase_1515[[#This Row],[SAPSA Number]],'DS Point summary'!A:A,'DS Point summary'!B:B)</f>
        <v>Ruark</v>
      </c>
      <c r="D20" s="129" t="str">
        <f>_xlfn.XLOOKUP(__xlnm._FilterDatabase_1515[[#This Row],[SAPSA Number]],'DS Point summary'!A:A,'DS Point summary'!C:C)</f>
        <v>Swanepoel</v>
      </c>
      <c r="E20" s="130" t="str">
        <f>_xlfn.XLOOKUP(__xlnm._FilterDatabase_1515[[#This Row],[SAPSA Number]],'DS Point summary'!A:A,'DS Point summary'!D:D)</f>
        <v>R</v>
      </c>
      <c r="F20" s="19" t="str">
        <f ca="1">_xlfn.XLOOKUP(__xlnm._FilterDatabase_1515[[#This Row],[SAPSA Number]],'DS Point summary'!A:A,'DS Point summary'!E:E)</f>
        <v xml:space="preserve"> </v>
      </c>
      <c r="G20" s="21">
        <f ca="1">_xlfn.XLOOKUP(__xlnm._FilterDatabase_1515[[#This Row],[SAPSA Number]],'DS Point summary'!A:A,'DS Point summary'!F:F)</f>
        <v>39</v>
      </c>
      <c r="H20" s="21" t="s">
        <v>677</v>
      </c>
      <c r="I20" s="23">
        <f t="shared" si="1"/>
        <v>0</v>
      </c>
      <c r="J20" s="24">
        <f t="shared" si="2"/>
        <v>0</v>
      </c>
      <c r="K20" s="25">
        <v>0</v>
      </c>
      <c r="L20" s="26">
        <v>0</v>
      </c>
      <c r="M20" s="25">
        <v>0</v>
      </c>
      <c r="N20" s="26">
        <v>0</v>
      </c>
      <c r="O20" s="25">
        <v>0</v>
      </c>
      <c r="P20" s="26">
        <v>0</v>
      </c>
      <c r="Q20" s="25">
        <v>0</v>
      </c>
      <c r="R20" s="26">
        <v>0</v>
      </c>
      <c r="S20" s="25">
        <v>0</v>
      </c>
      <c r="T20" s="26">
        <v>0</v>
      </c>
      <c r="U20" s="25">
        <v>0</v>
      </c>
      <c r="V20" s="26">
        <v>0</v>
      </c>
    </row>
    <row r="21" spans="1:22" ht="14.45" customHeight="1" x14ac:dyDescent="0.25">
      <c r="A21" s="19">
        <f t="shared" si="0"/>
        <v>8</v>
      </c>
      <c r="B21" s="27">
        <v>392</v>
      </c>
      <c r="C21" s="129" t="str">
        <f>_xlfn.XLOOKUP(__xlnm._FilterDatabase_1515[[#This Row],[SAPSA Number]],'DS Point summary'!A:A,'DS Point summary'!B:B)</f>
        <v>Sasha-Lee</v>
      </c>
      <c r="D21" s="129" t="str">
        <f>_xlfn.XLOOKUP(__xlnm._FilterDatabase_1515[[#This Row],[SAPSA Number]],'DS Point summary'!A:A,'DS Point summary'!C:C)</f>
        <v>Du Plessis</v>
      </c>
      <c r="E21" s="130" t="str">
        <f>_xlfn.XLOOKUP(__xlnm._FilterDatabase_1515[[#This Row],[SAPSA Number]],'DS Point summary'!A:A,'DS Point summary'!D:D)</f>
        <v>SL</v>
      </c>
      <c r="F21" s="19" t="str">
        <f>_xlfn.XLOOKUP(__xlnm._FilterDatabase_1515[[#This Row],[SAPSA Number]],'DS Point summary'!A:A,'DS Point summary'!E:E)</f>
        <v>Lady</v>
      </c>
      <c r="G21" s="21">
        <f ca="1">_xlfn.XLOOKUP(__xlnm._FilterDatabase_1515[[#This Row],[SAPSA Number]],'DS Point summary'!A:A,'DS Point summary'!F:F)</f>
        <v>29</v>
      </c>
      <c r="H21" s="21" t="s">
        <v>677</v>
      </c>
      <c r="I21" s="23">
        <f t="shared" si="1"/>
        <v>0</v>
      </c>
      <c r="J21" s="24">
        <f t="shared" si="2"/>
        <v>0</v>
      </c>
      <c r="K21" s="25">
        <v>0</v>
      </c>
      <c r="L21" s="26">
        <v>0</v>
      </c>
      <c r="M21" s="25">
        <v>0</v>
      </c>
      <c r="N21" s="26">
        <v>0</v>
      </c>
      <c r="O21" s="25">
        <v>0</v>
      </c>
      <c r="P21" s="26">
        <v>0</v>
      </c>
      <c r="Q21" s="25">
        <v>0</v>
      </c>
      <c r="R21" s="26">
        <v>0</v>
      </c>
      <c r="S21" s="25">
        <v>0</v>
      </c>
      <c r="T21" s="26">
        <v>0</v>
      </c>
      <c r="U21" s="25">
        <v>0</v>
      </c>
      <c r="V21" s="26">
        <v>0</v>
      </c>
    </row>
    <row r="22" spans="1:22" ht="14.45" customHeight="1" x14ac:dyDescent="0.25">
      <c r="A22" s="19">
        <f t="shared" si="0"/>
        <v>8</v>
      </c>
      <c r="B22" s="27">
        <v>393</v>
      </c>
      <c r="C22" s="129" t="str">
        <f>_xlfn.XLOOKUP(__xlnm._FilterDatabase_1515[[#This Row],[SAPSA Number]],'DS Point summary'!A:A,'DS Point summary'!B:B)</f>
        <v>Robyn Angela</v>
      </c>
      <c r="D22" s="129" t="str">
        <f>_xlfn.XLOOKUP(__xlnm._FilterDatabase_1515[[#This Row],[SAPSA Number]],'DS Point summary'!A:A,'DS Point summary'!C:C)</f>
        <v>Evans</v>
      </c>
      <c r="E22" s="130" t="str">
        <f>_xlfn.XLOOKUP(__xlnm._FilterDatabase_1515[[#This Row],[SAPSA Number]],'DS Point summary'!A:A,'DS Point summary'!D:D)</f>
        <v>RA</v>
      </c>
      <c r="F22" s="19" t="str">
        <f>_xlfn.XLOOKUP(__xlnm._FilterDatabase_1515[[#This Row],[SAPSA Number]],'DS Point summary'!A:A,'DS Point summary'!E:E)</f>
        <v>Lady</v>
      </c>
      <c r="G22" s="21">
        <f ca="1">_xlfn.XLOOKUP(__xlnm._FilterDatabase_1515[[#This Row],[SAPSA Number]],'DS Point summary'!A:A,'DS Point summary'!F:F)</f>
        <v>57</v>
      </c>
      <c r="H22" s="21" t="s">
        <v>677</v>
      </c>
      <c r="I22" s="23">
        <f t="shared" si="1"/>
        <v>0</v>
      </c>
      <c r="J22" s="24">
        <f t="shared" si="2"/>
        <v>0</v>
      </c>
      <c r="K22" s="25">
        <v>0</v>
      </c>
      <c r="L22" s="26">
        <v>0</v>
      </c>
      <c r="M22" s="25">
        <v>0</v>
      </c>
      <c r="N22" s="26">
        <v>0</v>
      </c>
      <c r="O22" s="25">
        <v>0</v>
      </c>
      <c r="P22" s="26">
        <v>0</v>
      </c>
      <c r="Q22" s="25">
        <v>0</v>
      </c>
      <c r="R22" s="26">
        <v>0</v>
      </c>
      <c r="S22" s="25">
        <v>0</v>
      </c>
      <c r="T22" s="26">
        <v>0</v>
      </c>
      <c r="U22" s="25">
        <v>0</v>
      </c>
      <c r="V22" s="26">
        <v>0</v>
      </c>
    </row>
    <row r="23" spans="1:22" ht="14.45" customHeight="1" x14ac:dyDescent="0.25">
      <c r="A23" s="19">
        <f t="shared" si="0"/>
        <v>8</v>
      </c>
      <c r="B23" s="98">
        <v>400</v>
      </c>
      <c r="C23" s="129" t="str">
        <f>_xlfn.XLOOKUP(__xlnm._FilterDatabase_1515[[#This Row],[SAPSA Number]],'DS Point summary'!A:A,'DS Point summary'!B:B)</f>
        <v>Sean Michael</v>
      </c>
      <c r="D23" s="129" t="str">
        <f>_xlfn.XLOOKUP(__xlnm._FilterDatabase_1515[[#This Row],[SAPSA Number]],'DS Point summary'!A:A,'DS Point summary'!C:C)</f>
        <v>O'Donovan</v>
      </c>
      <c r="E23" s="130" t="str">
        <f>_xlfn.XLOOKUP(__xlnm._FilterDatabase_1515[[#This Row],[SAPSA Number]],'DS Point summary'!A:A,'DS Point summary'!D:D)</f>
        <v>SM</v>
      </c>
      <c r="F23" s="19" t="str">
        <f ca="1">_xlfn.XLOOKUP(__xlnm._FilterDatabase_1515[[#This Row],[SAPSA Number]],'DS Point summary'!A:A,'DS Point summary'!E:E)</f>
        <v>S</v>
      </c>
      <c r="G23" s="21">
        <f ca="1">_xlfn.XLOOKUP(__xlnm._FilterDatabase_1515[[#This Row],[SAPSA Number]],'DS Point summary'!A:A,'DS Point summary'!F:F)</f>
        <v>57</v>
      </c>
      <c r="H23" s="21" t="s">
        <v>677</v>
      </c>
      <c r="I23" s="23">
        <f t="shared" si="1"/>
        <v>0</v>
      </c>
      <c r="J23" s="24">
        <f t="shared" si="2"/>
        <v>0</v>
      </c>
      <c r="K23" s="25">
        <v>0</v>
      </c>
      <c r="L23" s="26">
        <v>0</v>
      </c>
      <c r="M23" s="25">
        <v>0</v>
      </c>
      <c r="N23" s="26">
        <v>0</v>
      </c>
      <c r="O23" s="25">
        <v>0</v>
      </c>
      <c r="P23" s="26">
        <v>0</v>
      </c>
      <c r="Q23" s="25">
        <v>0</v>
      </c>
      <c r="R23" s="26">
        <v>0</v>
      </c>
      <c r="S23" s="25">
        <v>0</v>
      </c>
      <c r="T23" s="26">
        <v>0</v>
      </c>
      <c r="U23" s="25">
        <v>0</v>
      </c>
      <c r="V23" s="26">
        <v>0</v>
      </c>
    </row>
    <row r="24" spans="1:22" ht="14.45" customHeight="1" x14ac:dyDescent="0.25">
      <c r="A24" s="19">
        <f t="shared" si="0"/>
        <v>8</v>
      </c>
      <c r="B24" s="27">
        <v>401</v>
      </c>
      <c r="C24" s="129" t="str">
        <f>_xlfn.XLOOKUP(__xlnm._FilterDatabase_1515[[#This Row],[SAPSA Number]],'DS Point summary'!A:A,'DS Point summary'!B:B)</f>
        <v>Sebella</v>
      </c>
      <c r="D24" s="129" t="str">
        <f>_xlfn.XLOOKUP(__xlnm._FilterDatabase_1515[[#This Row],[SAPSA Number]],'DS Point summary'!A:A,'DS Point summary'!C:C)</f>
        <v>O'Donovan</v>
      </c>
      <c r="E24" s="130" t="str">
        <f>_xlfn.XLOOKUP(__xlnm._FilterDatabase_1515[[#This Row],[SAPSA Number]],'DS Point summary'!A:A,'DS Point summary'!D:D)</f>
        <v>S</v>
      </c>
      <c r="F24" s="19" t="str">
        <f>_xlfn.XLOOKUP(__xlnm._FilterDatabase_1515[[#This Row],[SAPSA Number]],'DS Point summary'!A:A,'DS Point summary'!E:E)</f>
        <v>Lady</v>
      </c>
      <c r="G24" s="21">
        <f ca="1">_xlfn.XLOOKUP(__xlnm._FilterDatabase_1515[[#This Row],[SAPSA Number]],'DS Point summary'!A:A,'DS Point summary'!F:F)</f>
        <v>67</v>
      </c>
      <c r="H24" s="21" t="s">
        <v>677</v>
      </c>
      <c r="I24" s="23">
        <f t="shared" si="1"/>
        <v>0</v>
      </c>
      <c r="J24" s="24">
        <f t="shared" si="2"/>
        <v>0</v>
      </c>
      <c r="K24" s="25">
        <v>0</v>
      </c>
      <c r="L24" s="26">
        <v>0</v>
      </c>
      <c r="M24" s="25">
        <v>0</v>
      </c>
      <c r="N24" s="26">
        <v>0</v>
      </c>
      <c r="O24" s="25">
        <v>0</v>
      </c>
      <c r="P24" s="26">
        <v>0</v>
      </c>
      <c r="Q24" s="25">
        <v>0</v>
      </c>
      <c r="R24" s="26">
        <v>0</v>
      </c>
      <c r="S24" s="25">
        <v>0</v>
      </c>
      <c r="T24" s="26">
        <v>0</v>
      </c>
      <c r="U24" s="25">
        <v>0</v>
      </c>
      <c r="V24" s="26">
        <v>0</v>
      </c>
    </row>
    <row r="25" spans="1:22" ht="14.45" customHeight="1" x14ac:dyDescent="0.25">
      <c r="A25" s="19">
        <f t="shared" si="0"/>
        <v>8</v>
      </c>
      <c r="B25" s="27">
        <v>402</v>
      </c>
      <c r="C25" s="129" t="str">
        <f>_xlfn.XLOOKUP(__xlnm._FilterDatabase_1515[[#This Row],[SAPSA Number]],'DS Point summary'!A:A,'DS Point summary'!B:B)</f>
        <v>Gary Mark</v>
      </c>
      <c r="D25" s="129" t="str">
        <f>_xlfn.XLOOKUP(__xlnm._FilterDatabase_1515[[#This Row],[SAPSA Number]],'DS Point summary'!A:A,'DS Point summary'!C:C)</f>
        <v>Buchler</v>
      </c>
      <c r="E25" s="130" t="str">
        <f>_xlfn.XLOOKUP(__xlnm._FilterDatabase_1515[[#This Row],[SAPSA Number]],'DS Point summary'!A:A,'DS Point summary'!D:D)</f>
        <v>GM</v>
      </c>
      <c r="F25" s="19" t="str">
        <f ca="1">_xlfn.XLOOKUP(__xlnm._FilterDatabase_1515[[#This Row],[SAPSA Number]],'DS Point summary'!A:A,'DS Point summary'!E:E)</f>
        <v>S</v>
      </c>
      <c r="G25" s="21">
        <f ca="1">_xlfn.XLOOKUP(__xlnm._FilterDatabase_1515[[#This Row],[SAPSA Number]],'DS Point summary'!A:A,'DS Point summary'!F:F)</f>
        <v>54</v>
      </c>
      <c r="H25" s="21" t="s">
        <v>677</v>
      </c>
      <c r="I25" s="23">
        <f t="shared" si="1"/>
        <v>0</v>
      </c>
      <c r="J25" s="24">
        <f t="shared" si="2"/>
        <v>0</v>
      </c>
      <c r="K25" s="25">
        <v>0</v>
      </c>
      <c r="L25" s="26">
        <v>0</v>
      </c>
      <c r="M25" s="25">
        <v>0</v>
      </c>
      <c r="N25" s="26">
        <v>0</v>
      </c>
      <c r="O25" s="25">
        <v>0</v>
      </c>
      <c r="P25" s="26">
        <v>0</v>
      </c>
      <c r="Q25" s="25">
        <v>0</v>
      </c>
      <c r="R25" s="26">
        <v>0</v>
      </c>
      <c r="S25" s="25">
        <v>0</v>
      </c>
      <c r="T25" s="26">
        <v>0</v>
      </c>
      <c r="U25" s="25">
        <v>0</v>
      </c>
      <c r="V25" s="26">
        <v>0</v>
      </c>
    </row>
    <row r="26" spans="1:22" ht="14.45" customHeight="1" x14ac:dyDescent="0.25">
      <c r="A26" s="19">
        <f t="shared" si="0"/>
        <v>8</v>
      </c>
      <c r="B26" s="27">
        <v>404</v>
      </c>
      <c r="C26" s="129" t="str">
        <f>_xlfn.XLOOKUP(__xlnm._FilterDatabase_1515[[#This Row],[SAPSA Number]],'DS Point summary'!A:A,'DS Point summary'!B:B)</f>
        <v>Heinrich Gothfried</v>
      </c>
      <c r="D26" s="129" t="str">
        <f>_xlfn.XLOOKUP(__xlnm._FilterDatabase_1515[[#This Row],[SAPSA Number]],'DS Point summary'!A:A,'DS Point summary'!C:C)</f>
        <v>Kruger</v>
      </c>
      <c r="E26" s="130" t="str">
        <f>_xlfn.XLOOKUP(__xlnm._FilterDatabase_1515[[#This Row],[SAPSA Number]],'DS Point summary'!A:A,'DS Point summary'!D:D)</f>
        <v>HG</v>
      </c>
      <c r="F26" s="19" t="str">
        <f ca="1">_xlfn.XLOOKUP(__xlnm._FilterDatabase_1515[[#This Row],[SAPSA Number]],'DS Point summary'!A:A,'DS Point summary'!E:E)</f>
        <v>SS</v>
      </c>
      <c r="G26" s="21">
        <f ca="1">_xlfn.XLOOKUP(__xlnm._FilterDatabase_1515[[#This Row],[SAPSA Number]],'DS Point summary'!A:A,'DS Point summary'!F:F)</f>
        <v>66</v>
      </c>
      <c r="H26" s="21" t="s">
        <v>677</v>
      </c>
      <c r="I26" s="23">
        <f t="shared" si="1"/>
        <v>0</v>
      </c>
      <c r="J26" s="24">
        <f t="shared" si="2"/>
        <v>0</v>
      </c>
      <c r="K26" s="25">
        <v>0</v>
      </c>
      <c r="L26" s="26">
        <v>0</v>
      </c>
      <c r="M26" s="25">
        <v>0</v>
      </c>
      <c r="N26" s="26">
        <v>0</v>
      </c>
      <c r="O26" s="25">
        <v>0</v>
      </c>
      <c r="P26" s="26">
        <v>0</v>
      </c>
      <c r="Q26" s="25">
        <v>0</v>
      </c>
      <c r="R26" s="26">
        <v>0</v>
      </c>
      <c r="S26" s="25">
        <v>0</v>
      </c>
      <c r="T26" s="26">
        <v>0</v>
      </c>
      <c r="U26" s="25">
        <v>0</v>
      </c>
      <c r="V26" s="26">
        <v>0</v>
      </c>
    </row>
    <row r="27" spans="1:22" ht="14.45" customHeight="1" x14ac:dyDescent="0.25">
      <c r="A27" s="19">
        <f t="shared" si="0"/>
        <v>8</v>
      </c>
      <c r="B27" s="27">
        <v>459</v>
      </c>
      <c r="C27" s="129" t="str">
        <f>_xlfn.XLOOKUP(__xlnm._FilterDatabase_1515[[#This Row],[SAPSA Number]],'DS Point summary'!A:A,'DS Point summary'!B:B)</f>
        <v>Pieter Jacobus</v>
      </c>
      <c r="D27" s="129" t="str">
        <f>_xlfn.XLOOKUP(__xlnm._FilterDatabase_1515[[#This Row],[SAPSA Number]],'DS Point summary'!A:A,'DS Point summary'!C:C)</f>
        <v>Conradie</v>
      </c>
      <c r="E27" s="130" t="str">
        <f>_xlfn.XLOOKUP(__xlnm._FilterDatabase_1515[[#This Row],[SAPSA Number]],'DS Point summary'!A:A,'DS Point summary'!D:D)</f>
        <v>PJ</v>
      </c>
      <c r="F27" s="19" t="str">
        <f ca="1">_xlfn.XLOOKUP(__xlnm._FilterDatabase_1515[[#This Row],[SAPSA Number]],'DS Point summary'!A:A,'DS Point summary'!E:E)</f>
        <v xml:space="preserve"> </v>
      </c>
      <c r="G27" s="21">
        <f ca="1">_xlfn.XLOOKUP(__xlnm._FilterDatabase_1515[[#This Row],[SAPSA Number]],'DS Point summary'!A:A,'DS Point summary'!F:F)</f>
        <v>40</v>
      </c>
      <c r="H27" s="21" t="s">
        <v>677</v>
      </c>
      <c r="I27" s="23">
        <f t="shared" si="1"/>
        <v>0</v>
      </c>
      <c r="J27" s="24">
        <f t="shared" si="2"/>
        <v>0</v>
      </c>
      <c r="K27" s="25">
        <v>0</v>
      </c>
      <c r="L27" s="26">
        <v>0</v>
      </c>
      <c r="M27" s="25">
        <v>0</v>
      </c>
      <c r="N27" s="26">
        <v>0</v>
      </c>
      <c r="O27" s="25">
        <v>0</v>
      </c>
      <c r="P27" s="26">
        <v>0</v>
      </c>
      <c r="Q27" s="25">
        <v>0</v>
      </c>
      <c r="R27" s="26">
        <v>0</v>
      </c>
      <c r="S27" s="25">
        <v>0</v>
      </c>
      <c r="T27" s="26">
        <v>0</v>
      </c>
      <c r="U27" s="25">
        <v>0</v>
      </c>
      <c r="V27" s="26">
        <v>0</v>
      </c>
    </row>
    <row r="28" spans="1:22" ht="14.45" customHeight="1" x14ac:dyDescent="0.25">
      <c r="A28" s="19">
        <f t="shared" si="0"/>
        <v>8</v>
      </c>
      <c r="B28" s="27">
        <v>475</v>
      </c>
      <c r="C28" s="129" t="str">
        <f>_xlfn.XLOOKUP(__xlnm._FilterDatabase_1515[[#This Row],[SAPSA Number]],'DS Point summary'!A:A,'DS Point summary'!B:B)</f>
        <v>Wynand Johannes</v>
      </c>
      <c r="D28" s="129" t="str">
        <f>_xlfn.XLOOKUP(__xlnm._FilterDatabase_1515[[#This Row],[SAPSA Number]],'DS Point summary'!A:A,'DS Point summary'!C:C)</f>
        <v>Strydom</v>
      </c>
      <c r="E28" s="130" t="str">
        <f>_xlfn.XLOOKUP(__xlnm._FilterDatabase_1515[[#This Row],[SAPSA Number]],'DS Point summary'!A:A,'DS Point summary'!D:D)</f>
        <v>WJ</v>
      </c>
      <c r="F28" s="19" t="str">
        <f ca="1">_xlfn.XLOOKUP(__xlnm._FilterDatabase_1515[[#This Row],[SAPSA Number]],'DS Point summary'!A:A,'DS Point summary'!E:E)</f>
        <v xml:space="preserve"> </v>
      </c>
      <c r="G28" s="21">
        <f ca="1">_xlfn.XLOOKUP(__xlnm._FilterDatabase_1515[[#This Row],[SAPSA Number]],'DS Point summary'!A:A,'DS Point summary'!F:F)</f>
        <v>49</v>
      </c>
      <c r="H28" s="21" t="s">
        <v>677</v>
      </c>
      <c r="I28" s="23">
        <f t="shared" si="1"/>
        <v>0</v>
      </c>
      <c r="J28" s="24">
        <f t="shared" si="2"/>
        <v>0</v>
      </c>
      <c r="K28" s="25">
        <v>0</v>
      </c>
      <c r="L28" s="26">
        <v>0</v>
      </c>
      <c r="M28" s="25">
        <v>0</v>
      </c>
      <c r="N28" s="26">
        <v>0</v>
      </c>
      <c r="O28" s="25">
        <v>0</v>
      </c>
      <c r="P28" s="26">
        <v>0</v>
      </c>
      <c r="Q28" s="25">
        <v>0</v>
      </c>
      <c r="R28" s="26">
        <v>0</v>
      </c>
      <c r="S28" s="25">
        <v>0</v>
      </c>
      <c r="T28" s="26">
        <v>0</v>
      </c>
      <c r="U28" s="25">
        <v>0</v>
      </c>
      <c r="V28" s="26">
        <v>0</v>
      </c>
    </row>
    <row r="29" spans="1:22" ht="14.45" customHeight="1" x14ac:dyDescent="0.25">
      <c r="A29" s="19">
        <f t="shared" si="0"/>
        <v>8</v>
      </c>
      <c r="B29" s="27">
        <v>591</v>
      </c>
      <c r="C29" s="129" t="str">
        <f>_xlfn.XLOOKUP(__xlnm._FilterDatabase_1515[[#This Row],[SAPSA Number]],'DS Point summary'!A:A,'DS Point summary'!B:B)</f>
        <v>Enrico</v>
      </c>
      <c r="D29" s="129" t="str">
        <f>_xlfn.XLOOKUP(__xlnm._FilterDatabase_1515[[#This Row],[SAPSA Number]],'DS Point summary'!A:A,'DS Point summary'!C:C)</f>
        <v>Cupido</v>
      </c>
      <c r="E29" s="130" t="str">
        <f>_xlfn.XLOOKUP(__xlnm._FilterDatabase_1515[[#This Row],[SAPSA Number]],'DS Point summary'!A:A,'DS Point summary'!D:D)</f>
        <v>E</v>
      </c>
      <c r="F29" s="19" t="str">
        <f ca="1">_xlfn.XLOOKUP(__xlnm._FilterDatabase_1515[[#This Row],[SAPSA Number]],'DS Point summary'!A:A,'DS Point summary'!E:E)</f>
        <v>SS</v>
      </c>
      <c r="G29" s="21">
        <f ca="1">_xlfn.XLOOKUP(__xlnm._FilterDatabase_1515[[#This Row],[SAPSA Number]],'DS Point summary'!A:A,'DS Point summary'!F:F)</f>
        <v>72</v>
      </c>
      <c r="H29" s="21" t="s">
        <v>677</v>
      </c>
      <c r="I29" s="23">
        <f t="shared" si="1"/>
        <v>0</v>
      </c>
      <c r="J29" s="24">
        <f t="shared" si="2"/>
        <v>0</v>
      </c>
      <c r="K29" s="25">
        <v>0</v>
      </c>
      <c r="L29" s="26">
        <v>0</v>
      </c>
      <c r="M29" s="25">
        <v>0</v>
      </c>
      <c r="N29" s="26">
        <v>0</v>
      </c>
      <c r="O29" s="25">
        <v>0</v>
      </c>
      <c r="P29" s="26">
        <v>0</v>
      </c>
      <c r="Q29" s="25">
        <v>0</v>
      </c>
      <c r="R29" s="26">
        <v>0</v>
      </c>
      <c r="S29" s="25">
        <v>0</v>
      </c>
      <c r="T29" s="26">
        <v>0</v>
      </c>
      <c r="U29" s="25">
        <v>0</v>
      </c>
      <c r="V29" s="26">
        <v>0</v>
      </c>
    </row>
    <row r="30" spans="1:22" ht="14.45" customHeight="1" x14ac:dyDescent="0.25">
      <c r="A30" s="19">
        <f t="shared" si="0"/>
        <v>8</v>
      </c>
      <c r="B30" s="27">
        <v>645</v>
      </c>
      <c r="C30" s="129" t="str">
        <f>_xlfn.XLOOKUP(__xlnm._FilterDatabase_1515[[#This Row],[SAPSA Number]],'DS Point summary'!A:A,'DS Point summary'!B:B)</f>
        <v>Lukas Marthinus</v>
      </c>
      <c r="D30" s="129" t="str">
        <f>_xlfn.XLOOKUP(__xlnm._FilterDatabase_1515[[#This Row],[SAPSA Number]],'DS Point summary'!A:A,'DS Point summary'!C:C)</f>
        <v>Janse van Rensburg</v>
      </c>
      <c r="E30" s="130" t="str">
        <f>_xlfn.XLOOKUP(__xlnm._FilterDatabase_1515[[#This Row],[SAPSA Number]],'DS Point summary'!A:A,'DS Point summary'!D:D)</f>
        <v>LM</v>
      </c>
      <c r="F30" s="19" t="str">
        <f ca="1">_xlfn.XLOOKUP(__xlnm._FilterDatabase_1515[[#This Row],[SAPSA Number]],'DS Point summary'!A:A,'DS Point summary'!E:E)</f>
        <v xml:space="preserve"> </v>
      </c>
      <c r="G30" s="21">
        <f ca="1">_xlfn.XLOOKUP(__xlnm._FilterDatabase_1515[[#This Row],[SAPSA Number]],'DS Point summary'!A:A,'DS Point summary'!F:F)</f>
        <v>27</v>
      </c>
      <c r="H30" s="21" t="s">
        <v>677</v>
      </c>
      <c r="I30" s="23">
        <f t="shared" si="1"/>
        <v>0</v>
      </c>
      <c r="J30" s="24">
        <f t="shared" si="2"/>
        <v>0</v>
      </c>
      <c r="K30" s="25">
        <v>0</v>
      </c>
      <c r="L30" s="26">
        <v>0</v>
      </c>
      <c r="M30" s="25">
        <v>0</v>
      </c>
      <c r="N30" s="26">
        <v>0</v>
      </c>
      <c r="O30" s="25">
        <v>0</v>
      </c>
      <c r="P30" s="26">
        <v>0</v>
      </c>
      <c r="Q30" s="25">
        <v>0</v>
      </c>
      <c r="R30" s="26">
        <v>0</v>
      </c>
      <c r="S30" s="25">
        <v>0</v>
      </c>
      <c r="T30" s="26">
        <v>0</v>
      </c>
      <c r="U30" s="25">
        <v>0</v>
      </c>
      <c r="V30" s="26">
        <v>0</v>
      </c>
    </row>
    <row r="31" spans="1:22" ht="14.45" customHeight="1" x14ac:dyDescent="0.25">
      <c r="A31" s="19">
        <f t="shared" si="0"/>
        <v>8</v>
      </c>
      <c r="B31" s="27">
        <v>681</v>
      </c>
      <c r="C31" s="129" t="str">
        <f>_xlfn.XLOOKUP(__xlnm._FilterDatabase_1515[[#This Row],[SAPSA Number]],'DS Point summary'!A:A,'DS Point summary'!B:B)</f>
        <v>Henri Coenraad</v>
      </c>
      <c r="D31" s="129" t="str">
        <f>_xlfn.XLOOKUP(__xlnm._FilterDatabase_1515[[#This Row],[SAPSA Number]],'DS Point summary'!A:A,'DS Point summary'!C:C)</f>
        <v>Larkins</v>
      </c>
      <c r="E31" s="130" t="str">
        <f>_xlfn.XLOOKUP(__xlnm._FilterDatabase_1515[[#This Row],[SAPSA Number]],'DS Point summary'!A:A,'DS Point summary'!D:D)</f>
        <v>HC</v>
      </c>
      <c r="F31" s="19" t="str">
        <f ca="1">_xlfn.XLOOKUP(__xlnm._FilterDatabase_1515[[#This Row],[SAPSA Number]],'DS Point summary'!A:A,'DS Point summary'!E:E)</f>
        <v>SS</v>
      </c>
      <c r="G31" s="21">
        <f ca="1">_xlfn.XLOOKUP(__xlnm._FilterDatabase_1515[[#This Row],[SAPSA Number]],'DS Point summary'!A:A,'DS Point summary'!F:F)</f>
        <v>70</v>
      </c>
      <c r="H31" s="21" t="s">
        <v>677</v>
      </c>
      <c r="I31" s="23">
        <f t="shared" si="1"/>
        <v>0</v>
      </c>
      <c r="J31" s="24">
        <f t="shared" si="2"/>
        <v>0</v>
      </c>
      <c r="K31" s="25">
        <v>0</v>
      </c>
      <c r="L31" s="26">
        <v>0</v>
      </c>
      <c r="M31" s="25">
        <v>0</v>
      </c>
      <c r="N31" s="26">
        <v>0</v>
      </c>
      <c r="O31" s="25">
        <v>0</v>
      </c>
      <c r="P31" s="26">
        <v>0</v>
      </c>
      <c r="Q31" s="25">
        <v>0</v>
      </c>
      <c r="R31" s="26">
        <v>0</v>
      </c>
      <c r="S31" s="25">
        <v>0</v>
      </c>
      <c r="T31" s="26">
        <v>0</v>
      </c>
      <c r="U31" s="25">
        <v>0</v>
      </c>
      <c r="V31" s="26">
        <v>0</v>
      </c>
    </row>
    <row r="32" spans="1:22" ht="14.45" customHeight="1" x14ac:dyDescent="0.25">
      <c r="A32" s="19">
        <f t="shared" si="0"/>
        <v>8</v>
      </c>
      <c r="B32" s="27">
        <v>683</v>
      </c>
      <c r="C32" s="129" t="str">
        <f>_xlfn.XLOOKUP(__xlnm._FilterDatabase_1515[[#This Row],[SAPSA Number]],'DS Point summary'!A:A,'DS Point summary'!B:B)</f>
        <v>Ivor</v>
      </c>
      <c r="D32" s="129" t="str">
        <f>_xlfn.XLOOKUP(__xlnm._FilterDatabase_1515[[#This Row],[SAPSA Number]],'DS Point summary'!A:A,'DS Point summary'!C:C)</f>
        <v>Marais</v>
      </c>
      <c r="E32" s="130" t="str">
        <f>_xlfn.XLOOKUP(__xlnm._FilterDatabase_1515[[#This Row],[SAPSA Number]],'DS Point summary'!A:A,'DS Point summary'!D:D)</f>
        <v>I</v>
      </c>
      <c r="F32" s="19" t="str">
        <f ca="1">_xlfn.XLOOKUP(__xlnm._FilterDatabase_1515[[#This Row],[SAPSA Number]],'DS Point summary'!A:A,'DS Point summary'!E:E)</f>
        <v>S</v>
      </c>
      <c r="G32" s="21">
        <f ca="1">_xlfn.XLOOKUP(__xlnm._FilterDatabase_1515[[#This Row],[SAPSA Number]],'DS Point summary'!A:A,'DS Point summary'!F:F)</f>
        <v>55</v>
      </c>
      <c r="H32" s="21" t="s">
        <v>677</v>
      </c>
      <c r="I32" s="23">
        <f t="shared" si="1"/>
        <v>0</v>
      </c>
      <c r="J32" s="24">
        <f t="shared" si="2"/>
        <v>0</v>
      </c>
      <c r="K32" s="25">
        <v>0</v>
      </c>
      <c r="L32" s="26">
        <v>0</v>
      </c>
      <c r="M32" s="25">
        <v>0</v>
      </c>
      <c r="N32" s="26">
        <v>0</v>
      </c>
      <c r="O32" s="25">
        <v>0</v>
      </c>
      <c r="P32" s="26">
        <v>0</v>
      </c>
      <c r="Q32" s="25">
        <v>0</v>
      </c>
      <c r="R32" s="26">
        <v>0</v>
      </c>
      <c r="S32" s="25">
        <v>0</v>
      </c>
      <c r="T32" s="26">
        <v>0</v>
      </c>
      <c r="U32" s="25">
        <v>0</v>
      </c>
      <c r="V32" s="26">
        <v>0</v>
      </c>
    </row>
    <row r="33" spans="1:22" ht="14.45" customHeight="1" x14ac:dyDescent="0.25">
      <c r="A33" s="19">
        <f t="shared" si="0"/>
        <v>8</v>
      </c>
      <c r="B33" s="27">
        <v>807</v>
      </c>
      <c r="C33" s="129" t="str">
        <f>_xlfn.XLOOKUP(__xlnm._FilterDatabase_1515[[#This Row],[SAPSA Number]],'DS Point summary'!A:A,'DS Point summary'!B:B)</f>
        <v>Frederik Christoffel</v>
      </c>
      <c r="D33" s="129" t="str">
        <f>_xlfn.XLOOKUP(__xlnm._FilterDatabase_1515[[#This Row],[SAPSA Number]],'DS Point summary'!A:A,'DS Point summary'!C:C)</f>
        <v>Truter</v>
      </c>
      <c r="E33" s="130" t="str">
        <f>_xlfn.XLOOKUP(__xlnm._FilterDatabase_1515[[#This Row],[SAPSA Number]],'DS Point summary'!A:A,'DS Point summary'!D:D)</f>
        <v>FC</v>
      </c>
      <c r="F33" s="19" t="str">
        <f ca="1">_xlfn.XLOOKUP(__xlnm._FilterDatabase_1515[[#This Row],[SAPSA Number]],'DS Point summary'!A:A,'DS Point summary'!E:E)</f>
        <v>Jnr</v>
      </c>
      <c r="G33" s="21">
        <f ca="1">_xlfn.XLOOKUP(__xlnm._FilterDatabase_1515[[#This Row],[SAPSA Number]],'DS Point summary'!A:A,'DS Point summary'!F:F)</f>
        <v>20</v>
      </c>
      <c r="H33" s="21" t="s">
        <v>677</v>
      </c>
      <c r="I33" s="23">
        <f t="shared" si="1"/>
        <v>0</v>
      </c>
      <c r="J33" s="24">
        <f t="shared" si="2"/>
        <v>0</v>
      </c>
      <c r="K33" s="25">
        <v>0</v>
      </c>
      <c r="L33" s="26">
        <v>0</v>
      </c>
      <c r="M33" s="25">
        <v>0</v>
      </c>
      <c r="N33" s="26">
        <v>0</v>
      </c>
      <c r="O33" s="25">
        <v>0</v>
      </c>
      <c r="P33" s="26">
        <v>0</v>
      </c>
      <c r="Q33" s="25">
        <v>0</v>
      </c>
      <c r="R33" s="26">
        <v>0</v>
      </c>
      <c r="S33" s="25">
        <v>0</v>
      </c>
      <c r="T33" s="26">
        <v>0</v>
      </c>
      <c r="U33" s="25">
        <v>0</v>
      </c>
      <c r="V33" s="26">
        <v>0</v>
      </c>
    </row>
    <row r="34" spans="1:22" ht="14.45" customHeight="1" x14ac:dyDescent="0.25">
      <c r="A34" s="19">
        <f t="shared" si="0"/>
        <v>8</v>
      </c>
      <c r="B34" s="27">
        <v>851</v>
      </c>
      <c r="C34" s="129" t="str">
        <f>_xlfn.XLOOKUP(__xlnm._FilterDatabase_1515[[#This Row],[SAPSA Number]],'DS Point summary'!A:A,'DS Point summary'!B:B)</f>
        <v>Ian David</v>
      </c>
      <c r="D34" s="129" t="str">
        <f>_xlfn.XLOOKUP(__xlnm._FilterDatabase_1515[[#This Row],[SAPSA Number]],'DS Point summary'!A:A,'DS Point summary'!C:C)</f>
        <v>McLaren</v>
      </c>
      <c r="E34" s="130" t="str">
        <f>_xlfn.XLOOKUP(__xlnm._FilterDatabase_1515[[#This Row],[SAPSA Number]],'DS Point summary'!A:A,'DS Point summary'!D:D)</f>
        <v>ID</v>
      </c>
      <c r="F34" s="19" t="str">
        <f ca="1">_xlfn.XLOOKUP(__xlnm._FilterDatabase_1515[[#This Row],[SAPSA Number]],'DS Point summary'!A:A,'DS Point summary'!E:E)</f>
        <v>SS</v>
      </c>
      <c r="G34" s="21">
        <f ca="1">_xlfn.XLOOKUP(__xlnm._FilterDatabase_1515[[#This Row],[SAPSA Number]],'DS Point summary'!A:A,'DS Point summary'!F:F)</f>
        <v>65</v>
      </c>
      <c r="H34" s="21" t="s">
        <v>677</v>
      </c>
      <c r="I34" s="23">
        <f t="shared" ref="I34:I65" si="3">(IF(K34&gt;0,1,0)+(IF(L34&gt;0,1,0))+(IF(M34&gt;0,1,0))+(IF(N34&gt;0,1,0))+(IF(O34&gt;0,1,0))+(IF(P34&gt;0,1,0))+(IF(Q34&gt;0,1,0))+(IF(R34&gt;0,1,0))+(IF(S34&gt;0,1,0))+(IF(T34&gt;0,1,0))+(IF(U34&gt;0,1,0))+(IF(V34&gt;0,1,0)))</f>
        <v>0</v>
      </c>
      <c r="J34" s="24">
        <f t="shared" ref="J34:J65" si="4">(LARGE(K34:U34,1)+LARGE(K34:U34,2)+LARGE(K34:U34,3)+LARGE(K34:U34,4)+LARGE(K34:U34,5))/5</f>
        <v>0</v>
      </c>
      <c r="K34" s="25">
        <v>0</v>
      </c>
      <c r="L34" s="26">
        <v>0</v>
      </c>
      <c r="M34" s="25">
        <v>0</v>
      </c>
      <c r="N34" s="26">
        <v>0</v>
      </c>
      <c r="O34" s="25">
        <v>0</v>
      </c>
      <c r="P34" s="26">
        <v>0</v>
      </c>
      <c r="Q34" s="25">
        <v>0</v>
      </c>
      <c r="R34" s="26">
        <v>0</v>
      </c>
      <c r="S34" s="25">
        <v>0</v>
      </c>
      <c r="T34" s="26">
        <v>0</v>
      </c>
      <c r="U34" s="25">
        <v>0</v>
      </c>
      <c r="V34" s="26">
        <v>0</v>
      </c>
    </row>
    <row r="35" spans="1:22" ht="14.45" customHeight="1" x14ac:dyDescent="0.25">
      <c r="A35" s="19">
        <f t="shared" si="0"/>
        <v>8</v>
      </c>
      <c r="B35" s="43">
        <v>888</v>
      </c>
      <c r="C35" s="129" t="str">
        <f>_xlfn.XLOOKUP(__xlnm._FilterDatabase_1515[[#This Row],[SAPSA Number]],'DS Point summary'!A:A,'DS Point summary'!B:B)</f>
        <v>Yolandi Elaine</v>
      </c>
      <c r="D35" s="129" t="str">
        <f>_xlfn.XLOOKUP(__xlnm._FilterDatabase_1515[[#This Row],[SAPSA Number]],'DS Point summary'!A:A,'DS Point summary'!C:C)</f>
        <v>McAllister</v>
      </c>
      <c r="E35" s="130" t="str">
        <f>_xlfn.XLOOKUP(__xlnm._FilterDatabase_1515[[#This Row],[SAPSA Number]],'DS Point summary'!A:A,'DS Point summary'!D:D)</f>
        <v>YE</v>
      </c>
      <c r="F35" s="19" t="str">
        <f>_xlfn.XLOOKUP(__xlnm._FilterDatabase_1515[[#This Row],[SAPSA Number]],'DS Point summary'!A:A,'DS Point summary'!E:E)</f>
        <v>Lady</v>
      </c>
      <c r="G35" s="21">
        <f ca="1">_xlfn.XLOOKUP(__xlnm._FilterDatabase_1515[[#This Row],[SAPSA Number]],'DS Point summary'!A:A,'DS Point summary'!F:F)</f>
        <v>53</v>
      </c>
      <c r="H35" s="21" t="s">
        <v>677</v>
      </c>
      <c r="I35" s="23">
        <f t="shared" si="3"/>
        <v>0</v>
      </c>
      <c r="J35" s="24">
        <f t="shared" si="4"/>
        <v>0</v>
      </c>
      <c r="K35" s="25">
        <v>0</v>
      </c>
      <c r="L35" s="26">
        <v>0</v>
      </c>
      <c r="M35" s="25">
        <v>0</v>
      </c>
      <c r="N35" s="26">
        <v>0</v>
      </c>
      <c r="O35" s="25">
        <v>0</v>
      </c>
      <c r="P35" s="26">
        <v>0</v>
      </c>
      <c r="Q35" s="25">
        <v>0</v>
      </c>
      <c r="R35" s="26">
        <v>0</v>
      </c>
      <c r="S35" s="25">
        <v>0</v>
      </c>
      <c r="T35" s="26">
        <v>0</v>
      </c>
      <c r="U35" s="25">
        <v>0</v>
      </c>
      <c r="V35" s="26">
        <v>0</v>
      </c>
    </row>
    <row r="36" spans="1:22" ht="14.45" customHeight="1" x14ac:dyDescent="0.25">
      <c r="A36" s="19">
        <f t="shared" si="0"/>
        <v>8</v>
      </c>
      <c r="B36" s="27">
        <v>896</v>
      </c>
      <c r="C36" s="129" t="str">
        <f>_xlfn.XLOOKUP(__xlnm._FilterDatabase_1515[[#This Row],[SAPSA Number]],'DS Point summary'!A:A,'DS Point summary'!B:B)</f>
        <v>Johannes Francois</v>
      </c>
      <c r="D36" s="129" t="str">
        <f>_xlfn.XLOOKUP(__xlnm._FilterDatabase_1515[[#This Row],[SAPSA Number]],'DS Point summary'!A:A,'DS Point summary'!C:C)</f>
        <v>Wheeler</v>
      </c>
      <c r="E36" s="130" t="str">
        <f>_xlfn.XLOOKUP(__xlnm._FilterDatabase_1515[[#This Row],[SAPSA Number]],'DS Point summary'!A:A,'DS Point summary'!D:D)</f>
        <v>JF</v>
      </c>
      <c r="F36" s="19" t="str">
        <f ca="1">_xlfn.XLOOKUP(__xlnm._FilterDatabase_1515[[#This Row],[SAPSA Number]],'DS Point summary'!A:A,'DS Point summary'!E:E)</f>
        <v xml:space="preserve"> </v>
      </c>
      <c r="G36" s="21">
        <f ca="1">_xlfn.XLOOKUP(__xlnm._FilterDatabase_1515[[#This Row],[SAPSA Number]],'DS Point summary'!A:A,'DS Point summary'!F:F)</f>
        <v>43</v>
      </c>
      <c r="H36" s="21" t="s">
        <v>677</v>
      </c>
      <c r="I36" s="23">
        <f t="shared" si="3"/>
        <v>0</v>
      </c>
      <c r="J36" s="24">
        <f t="shared" si="4"/>
        <v>0</v>
      </c>
      <c r="K36" s="25">
        <v>0</v>
      </c>
      <c r="L36" s="26">
        <v>0</v>
      </c>
      <c r="M36" s="25">
        <v>0</v>
      </c>
      <c r="N36" s="26">
        <v>0</v>
      </c>
      <c r="O36" s="25">
        <v>0</v>
      </c>
      <c r="P36" s="26">
        <v>0</v>
      </c>
      <c r="Q36" s="25">
        <v>0</v>
      </c>
      <c r="R36" s="26">
        <v>0</v>
      </c>
      <c r="S36" s="25">
        <v>0</v>
      </c>
      <c r="T36" s="26">
        <v>0</v>
      </c>
      <c r="U36" s="25">
        <v>0</v>
      </c>
      <c r="V36" s="26">
        <v>0</v>
      </c>
    </row>
    <row r="37" spans="1:22" ht="14.45" customHeight="1" x14ac:dyDescent="0.25">
      <c r="A37" s="19">
        <f t="shared" si="0"/>
        <v>8</v>
      </c>
      <c r="B37" s="46">
        <v>949</v>
      </c>
      <c r="C37" s="129" t="str">
        <f>_xlfn.XLOOKUP(__xlnm._FilterDatabase_1515[[#This Row],[SAPSA Number]],'DS Point summary'!A:A,'DS Point summary'!B:B)</f>
        <v>Peter</v>
      </c>
      <c r="D37" s="129" t="str">
        <f>_xlfn.XLOOKUP(__xlnm._FilterDatabase_1515[[#This Row],[SAPSA Number]],'DS Point summary'!A:A,'DS Point summary'!C:C)</f>
        <v>Lazarides</v>
      </c>
      <c r="E37" s="130" t="str">
        <f>_xlfn.XLOOKUP(__xlnm._FilterDatabase_1515[[#This Row],[SAPSA Number]],'DS Point summary'!A:A,'DS Point summary'!D:D)</f>
        <v>P</v>
      </c>
      <c r="F37" s="19" t="str">
        <f ca="1">_xlfn.XLOOKUP(__xlnm._FilterDatabase_1515[[#This Row],[SAPSA Number]],'DS Point summary'!A:A,'DS Point summary'!E:E)</f>
        <v>S</v>
      </c>
      <c r="G37" s="21">
        <f ca="1">_xlfn.XLOOKUP(__xlnm._FilterDatabase_1515[[#This Row],[SAPSA Number]],'DS Point summary'!A:A,'DS Point summary'!F:F)</f>
        <v>60</v>
      </c>
      <c r="H37" s="21" t="s">
        <v>677</v>
      </c>
      <c r="I37" s="23">
        <f t="shared" si="3"/>
        <v>0</v>
      </c>
      <c r="J37" s="24">
        <f t="shared" si="4"/>
        <v>0</v>
      </c>
      <c r="K37" s="25">
        <v>0</v>
      </c>
      <c r="L37" s="26">
        <v>0</v>
      </c>
      <c r="M37" s="25">
        <v>0</v>
      </c>
      <c r="N37" s="26">
        <v>0</v>
      </c>
      <c r="O37" s="25">
        <v>0</v>
      </c>
      <c r="P37" s="26">
        <v>0</v>
      </c>
      <c r="Q37" s="25">
        <v>0</v>
      </c>
      <c r="R37" s="26">
        <v>0</v>
      </c>
      <c r="S37" s="25">
        <v>0</v>
      </c>
      <c r="T37" s="26">
        <v>0</v>
      </c>
      <c r="U37" s="25">
        <v>0</v>
      </c>
      <c r="V37" s="26">
        <v>0</v>
      </c>
    </row>
    <row r="38" spans="1:22" ht="14.45" customHeight="1" x14ac:dyDescent="0.25">
      <c r="A38" s="19">
        <f t="shared" si="0"/>
        <v>8</v>
      </c>
      <c r="B38" s="27">
        <v>1113</v>
      </c>
      <c r="C38" s="129" t="str">
        <f>_xlfn.XLOOKUP(__xlnm._FilterDatabase_1515[[#This Row],[SAPSA Number]],'DS Point summary'!A:A,'DS Point summary'!B:B)</f>
        <v>Frik</v>
      </c>
      <c r="D38" s="129" t="str">
        <f>_xlfn.XLOOKUP(__xlnm._FilterDatabase_1515[[#This Row],[SAPSA Number]],'DS Point summary'!A:A,'DS Point summary'!C:C)</f>
        <v>Truter</v>
      </c>
      <c r="E38" s="130" t="str">
        <f>_xlfn.XLOOKUP(__xlnm._FilterDatabase_1515[[#This Row],[SAPSA Number]],'DS Point summary'!A:A,'DS Point summary'!D:D)</f>
        <v>FC</v>
      </c>
      <c r="F38" s="19" t="str">
        <f ca="1">_xlfn.XLOOKUP(__xlnm._FilterDatabase_1515[[#This Row],[SAPSA Number]],'DS Point summary'!A:A,'DS Point summary'!E:E)</f>
        <v>S</v>
      </c>
      <c r="G38" s="21">
        <f ca="1">_xlfn.XLOOKUP(__xlnm._FilterDatabase_1515[[#This Row],[SAPSA Number]],'DS Point summary'!A:A,'DS Point summary'!F:F)</f>
        <v>58</v>
      </c>
      <c r="H38" s="21" t="s">
        <v>677</v>
      </c>
      <c r="I38" s="23">
        <f t="shared" si="3"/>
        <v>0</v>
      </c>
      <c r="J38" s="24">
        <f t="shared" si="4"/>
        <v>0</v>
      </c>
      <c r="K38" s="25">
        <v>0</v>
      </c>
      <c r="L38" s="26">
        <v>0</v>
      </c>
      <c r="M38" s="25">
        <v>0</v>
      </c>
      <c r="N38" s="26">
        <v>0</v>
      </c>
      <c r="O38" s="25">
        <v>0</v>
      </c>
      <c r="P38" s="26">
        <v>0</v>
      </c>
      <c r="Q38" s="25">
        <v>0</v>
      </c>
      <c r="R38" s="26">
        <v>0</v>
      </c>
      <c r="S38" s="25">
        <v>0</v>
      </c>
      <c r="T38" s="26">
        <v>0</v>
      </c>
      <c r="U38" s="25">
        <v>0</v>
      </c>
      <c r="V38" s="26">
        <v>0</v>
      </c>
    </row>
    <row r="39" spans="1:22" ht="14.45" customHeight="1" x14ac:dyDescent="0.25">
      <c r="A39" s="19">
        <f t="shared" si="0"/>
        <v>8</v>
      </c>
      <c r="B39" s="27">
        <v>1162</v>
      </c>
      <c r="C39" s="129" t="str">
        <f>_xlfn.XLOOKUP(__xlnm._FilterDatabase_1515[[#This Row],[SAPSA Number]],'DS Point summary'!A:A,'DS Point summary'!B:B)</f>
        <v>Marinus Anton</v>
      </c>
      <c r="D39" s="129" t="str">
        <f>_xlfn.XLOOKUP(__xlnm._FilterDatabase_1515[[#This Row],[SAPSA Number]],'DS Point summary'!A:A,'DS Point summary'!C:C)</f>
        <v>Hefer</v>
      </c>
      <c r="E39" s="130" t="str">
        <f>_xlfn.XLOOKUP(__xlnm._FilterDatabase_1515[[#This Row],[SAPSA Number]],'DS Point summary'!A:A,'DS Point summary'!D:D)</f>
        <v>MA</v>
      </c>
      <c r="F39" s="19" t="str">
        <f ca="1">_xlfn.XLOOKUP(__xlnm._FilterDatabase_1515[[#This Row],[SAPSA Number]],'DS Point summary'!A:A,'DS Point summary'!E:E)</f>
        <v>SS</v>
      </c>
      <c r="G39" s="21">
        <f ca="1">_xlfn.XLOOKUP(__xlnm._FilterDatabase_1515[[#This Row],[SAPSA Number]],'DS Point summary'!A:A,'DS Point summary'!F:F)</f>
        <v>63</v>
      </c>
      <c r="H39" s="21" t="s">
        <v>677</v>
      </c>
      <c r="I39" s="23">
        <f t="shared" si="3"/>
        <v>0</v>
      </c>
      <c r="J39" s="24">
        <f t="shared" si="4"/>
        <v>0</v>
      </c>
      <c r="K39" s="25">
        <v>0</v>
      </c>
      <c r="L39" s="26">
        <v>0</v>
      </c>
      <c r="M39" s="25">
        <v>0</v>
      </c>
      <c r="N39" s="26">
        <v>0</v>
      </c>
      <c r="O39" s="25">
        <v>0</v>
      </c>
      <c r="P39" s="26">
        <v>0</v>
      </c>
      <c r="Q39" s="25">
        <v>0</v>
      </c>
      <c r="R39" s="26">
        <v>0</v>
      </c>
      <c r="S39" s="25">
        <v>0</v>
      </c>
      <c r="T39" s="26">
        <v>0</v>
      </c>
      <c r="U39" s="25">
        <v>0</v>
      </c>
      <c r="V39" s="26">
        <v>0</v>
      </c>
    </row>
    <row r="40" spans="1:22" ht="14.45" customHeight="1" x14ac:dyDescent="0.25">
      <c r="A40" s="19">
        <f t="shared" si="0"/>
        <v>8</v>
      </c>
      <c r="B40" s="28">
        <v>1250</v>
      </c>
      <c r="C40" s="129" t="str">
        <f>_xlfn.XLOOKUP(__xlnm._FilterDatabase_1515[[#This Row],[SAPSA Number]],'DS Point summary'!A:A,'DS Point summary'!B:B)</f>
        <v>Carel Riaan</v>
      </c>
      <c r="D40" s="129" t="str">
        <f>_xlfn.XLOOKUP(__xlnm._FilterDatabase_1515[[#This Row],[SAPSA Number]],'DS Point summary'!A:A,'DS Point summary'!C:C)</f>
        <v>Venter</v>
      </c>
      <c r="E40" s="130" t="str">
        <f>_xlfn.XLOOKUP(__xlnm._FilterDatabase_1515[[#This Row],[SAPSA Number]],'DS Point summary'!A:A,'DS Point summary'!D:D)</f>
        <v>CR</v>
      </c>
      <c r="F40" s="19" t="str">
        <f ca="1">_xlfn.XLOOKUP(__xlnm._FilterDatabase_1515[[#This Row],[SAPSA Number]],'DS Point summary'!A:A,'DS Point summary'!E:E)</f>
        <v>S</v>
      </c>
      <c r="G40" s="21">
        <f ca="1">_xlfn.XLOOKUP(__xlnm._FilterDatabase_1515[[#This Row],[SAPSA Number]],'DS Point summary'!A:A,'DS Point summary'!F:F)</f>
        <v>52</v>
      </c>
      <c r="H40" s="21" t="s">
        <v>677</v>
      </c>
      <c r="I40" s="23">
        <f t="shared" si="3"/>
        <v>0</v>
      </c>
      <c r="J40" s="24">
        <f t="shared" si="4"/>
        <v>0</v>
      </c>
      <c r="K40" s="25">
        <v>0</v>
      </c>
      <c r="L40" s="26">
        <v>0</v>
      </c>
      <c r="M40" s="25">
        <v>0</v>
      </c>
      <c r="N40" s="26">
        <v>0</v>
      </c>
      <c r="O40" s="25">
        <v>0</v>
      </c>
      <c r="P40" s="26">
        <v>0</v>
      </c>
      <c r="Q40" s="25">
        <v>0</v>
      </c>
      <c r="R40" s="26">
        <v>0</v>
      </c>
      <c r="S40" s="25">
        <v>0</v>
      </c>
      <c r="T40" s="26">
        <v>0</v>
      </c>
      <c r="U40" s="25">
        <v>0</v>
      </c>
      <c r="V40" s="26">
        <v>0</v>
      </c>
    </row>
    <row r="41" spans="1:22" ht="14.45" customHeight="1" x14ac:dyDescent="0.25">
      <c r="A41" s="19">
        <f t="shared" si="0"/>
        <v>8</v>
      </c>
      <c r="B41" s="51">
        <v>1317</v>
      </c>
      <c r="C41" s="129" t="str">
        <f>_xlfn.XLOOKUP(__xlnm._FilterDatabase_1515[[#This Row],[SAPSA Number]],'DS Point summary'!A:A,'DS Point summary'!B:B)</f>
        <v>Eben</v>
      </c>
      <c r="D41" s="129" t="str">
        <f>_xlfn.XLOOKUP(__xlnm._FilterDatabase_1515[[#This Row],[SAPSA Number]],'DS Point summary'!A:A,'DS Point summary'!C:C)</f>
        <v>Grobbelaar</v>
      </c>
      <c r="E41" s="130" t="str">
        <f>_xlfn.XLOOKUP(__xlnm._FilterDatabase_1515[[#This Row],[SAPSA Number]],'DS Point summary'!A:A,'DS Point summary'!D:D)</f>
        <v>E</v>
      </c>
      <c r="F41" s="19" t="str">
        <f ca="1">_xlfn.XLOOKUP(__xlnm._FilterDatabase_1515[[#This Row],[SAPSA Number]],'DS Point summary'!A:A,'DS Point summary'!E:E)</f>
        <v xml:space="preserve"> </v>
      </c>
      <c r="G41" s="21">
        <f ca="1">_xlfn.XLOOKUP(__xlnm._FilterDatabase_1515[[#This Row],[SAPSA Number]],'DS Point summary'!A:A,'DS Point summary'!F:F)</f>
        <v>41</v>
      </c>
      <c r="H41" s="21" t="s">
        <v>677</v>
      </c>
      <c r="I41" s="23">
        <f t="shared" si="3"/>
        <v>0</v>
      </c>
      <c r="J41" s="24">
        <f t="shared" si="4"/>
        <v>0</v>
      </c>
      <c r="K41" s="25">
        <v>0</v>
      </c>
      <c r="L41" s="26">
        <v>0</v>
      </c>
      <c r="M41" s="25">
        <v>0</v>
      </c>
      <c r="N41" s="26">
        <v>0</v>
      </c>
      <c r="O41" s="25">
        <v>0</v>
      </c>
      <c r="P41" s="26">
        <v>0</v>
      </c>
      <c r="Q41" s="25">
        <v>0</v>
      </c>
      <c r="R41" s="26">
        <v>0</v>
      </c>
      <c r="S41" s="25">
        <v>0</v>
      </c>
      <c r="T41" s="26">
        <v>0</v>
      </c>
      <c r="U41" s="25">
        <v>0</v>
      </c>
      <c r="V41" s="26">
        <v>0</v>
      </c>
    </row>
    <row r="42" spans="1:22" ht="14.45" customHeight="1" x14ac:dyDescent="0.25">
      <c r="A42" s="19">
        <f t="shared" si="0"/>
        <v>8</v>
      </c>
      <c r="B42" s="28">
        <v>1471</v>
      </c>
      <c r="C42" s="129" t="str">
        <f>_xlfn.XLOOKUP(__xlnm._FilterDatabase_1515[[#This Row],[SAPSA Number]],'DS Point summary'!A:A,'DS Point summary'!B:B)</f>
        <v>Nikolaus Phillip Karl</v>
      </c>
      <c r="D42" s="129" t="str">
        <f>_xlfn.XLOOKUP(__xlnm._FilterDatabase_1515[[#This Row],[SAPSA Number]],'DS Point summary'!A:A,'DS Point summary'!C:C)</f>
        <v>Bernhard</v>
      </c>
      <c r="E42" s="130" t="str">
        <f>_xlfn.XLOOKUP(__xlnm._FilterDatabase_1515[[#This Row],[SAPSA Number]],'DS Point summary'!A:A,'DS Point summary'!D:D)</f>
        <v>NPK</v>
      </c>
      <c r="F42" s="19" t="str">
        <f ca="1">_xlfn.XLOOKUP(__xlnm._FilterDatabase_1515[[#This Row],[SAPSA Number]],'DS Point summary'!A:A,'DS Point summary'!E:E)</f>
        <v xml:space="preserve"> </v>
      </c>
      <c r="G42" s="21">
        <f ca="1">_xlfn.XLOOKUP(__xlnm._FilterDatabase_1515[[#This Row],[SAPSA Number]],'DS Point summary'!A:A,'DS Point summary'!F:F)</f>
        <v>40</v>
      </c>
      <c r="H42" s="21" t="s">
        <v>677</v>
      </c>
      <c r="I42" s="23">
        <f t="shared" si="3"/>
        <v>0</v>
      </c>
      <c r="J42" s="24">
        <f t="shared" si="4"/>
        <v>0</v>
      </c>
      <c r="K42" s="25">
        <v>0</v>
      </c>
      <c r="L42" s="26">
        <v>0</v>
      </c>
      <c r="M42" s="25">
        <v>0</v>
      </c>
      <c r="N42" s="26">
        <v>0</v>
      </c>
      <c r="O42" s="25">
        <v>0</v>
      </c>
      <c r="P42" s="26">
        <v>0</v>
      </c>
      <c r="Q42" s="25">
        <v>0</v>
      </c>
      <c r="R42" s="26">
        <v>0</v>
      </c>
      <c r="S42" s="25">
        <v>0</v>
      </c>
      <c r="T42" s="26">
        <v>0</v>
      </c>
      <c r="U42" s="25">
        <v>0</v>
      </c>
      <c r="V42" s="26">
        <v>0</v>
      </c>
    </row>
    <row r="43" spans="1:22" ht="14.45" customHeight="1" x14ac:dyDescent="0.25">
      <c r="A43" s="19">
        <f t="shared" si="0"/>
        <v>8</v>
      </c>
      <c r="B43" s="51">
        <v>1547</v>
      </c>
      <c r="C43" s="129" t="str">
        <f>_xlfn.XLOOKUP(__xlnm._FilterDatabase_1515[[#This Row],[SAPSA Number]],'DS Point summary'!A:A,'DS Point summary'!B:B)</f>
        <v>Marius Frans</v>
      </c>
      <c r="D43" s="129" t="str">
        <f>_xlfn.XLOOKUP(__xlnm._FilterDatabase_1515[[#This Row],[SAPSA Number]],'DS Point summary'!A:A,'DS Point summary'!C:C)</f>
        <v>van Biljon</v>
      </c>
      <c r="E43" s="130" t="str">
        <f>_xlfn.XLOOKUP(__xlnm._FilterDatabase_1515[[#This Row],[SAPSA Number]],'DS Point summary'!A:A,'DS Point summary'!D:D)</f>
        <v>MF</v>
      </c>
      <c r="F43" s="19" t="str">
        <f>_xlfn.XLOOKUP(__xlnm._FilterDatabase_1515[[#This Row],[SAPSA Number]],'DS Point summary'!A:A,'DS Point summary'!E:E)</f>
        <v>S</v>
      </c>
      <c r="G43" s="21">
        <f ca="1">_xlfn.XLOOKUP(__xlnm._FilterDatabase_1515[[#This Row],[SAPSA Number]],'DS Point summary'!A:A,'DS Point summary'!F:F)</f>
        <v>50</v>
      </c>
      <c r="H43" s="21" t="s">
        <v>677</v>
      </c>
      <c r="I43" s="23">
        <f t="shared" si="3"/>
        <v>0</v>
      </c>
      <c r="J43" s="24">
        <f t="shared" si="4"/>
        <v>0</v>
      </c>
      <c r="K43" s="25">
        <v>0</v>
      </c>
      <c r="L43" s="26">
        <v>0</v>
      </c>
      <c r="M43" s="25">
        <v>0</v>
      </c>
      <c r="N43" s="26">
        <v>0</v>
      </c>
      <c r="O43" s="25">
        <v>0</v>
      </c>
      <c r="P43" s="26">
        <v>0</v>
      </c>
      <c r="Q43" s="25">
        <v>0</v>
      </c>
      <c r="R43" s="26">
        <v>0</v>
      </c>
      <c r="S43" s="25">
        <v>0</v>
      </c>
      <c r="T43" s="26">
        <v>0</v>
      </c>
      <c r="U43" s="25">
        <v>0</v>
      </c>
      <c r="V43" s="26">
        <v>0</v>
      </c>
    </row>
    <row r="44" spans="1:22" ht="14.45" customHeight="1" x14ac:dyDescent="0.25">
      <c r="A44" s="19">
        <f t="shared" si="0"/>
        <v>8</v>
      </c>
      <c r="B44" s="43">
        <v>1550</v>
      </c>
      <c r="C44" s="129" t="str">
        <f>_xlfn.XLOOKUP(__xlnm._FilterDatabase_1515[[#This Row],[SAPSA Number]],'DS Point summary'!A:A,'DS Point summary'!B:B)</f>
        <v>Christopher Mark</v>
      </c>
      <c r="D44" s="129" t="str">
        <f>_xlfn.XLOOKUP(__xlnm._FilterDatabase_1515[[#This Row],[SAPSA Number]],'DS Point summary'!A:A,'DS Point summary'!C:C)</f>
        <v>Shadwell</v>
      </c>
      <c r="E44" s="130" t="str">
        <f>_xlfn.XLOOKUP(__xlnm._FilterDatabase_1515[[#This Row],[SAPSA Number]],'DS Point summary'!A:A,'DS Point summary'!D:D)</f>
        <v>CM</v>
      </c>
      <c r="F44" s="19" t="str">
        <f ca="1">_xlfn.XLOOKUP(__xlnm._FilterDatabase_1515[[#This Row],[SAPSA Number]],'DS Point summary'!A:A,'DS Point summary'!E:E)</f>
        <v xml:space="preserve"> </v>
      </c>
      <c r="G44" s="21">
        <f ca="1">_xlfn.XLOOKUP(__xlnm._FilterDatabase_1515[[#This Row],[SAPSA Number]],'DS Point summary'!A:A,'DS Point summary'!F:F)</f>
        <v>34</v>
      </c>
      <c r="H44" s="21" t="s">
        <v>677</v>
      </c>
      <c r="I44" s="23">
        <f t="shared" si="3"/>
        <v>0</v>
      </c>
      <c r="J44" s="24">
        <f t="shared" si="4"/>
        <v>0</v>
      </c>
      <c r="K44" s="25">
        <v>0</v>
      </c>
      <c r="L44" s="26">
        <v>0</v>
      </c>
      <c r="M44" s="25">
        <v>0</v>
      </c>
      <c r="N44" s="26">
        <v>0</v>
      </c>
      <c r="O44" s="25">
        <v>0</v>
      </c>
      <c r="P44" s="26">
        <v>0</v>
      </c>
      <c r="Q44" s="25">
        <v>0</v>
      </c>
      <c r="R44" s="26">
        <v>0</v>
      </c>
      <c r="S44" s="25">
        <v>0</v>
      </c>
      <c r="T44" s="26">
        <v>0</v>
      </c>
      <c r="U44" s="25">
        <v>0</v>
      </c>
      <c r="V44" s="26">
        <v>0</v>
      </c>
    </row>
    <row r="45" spans="1:22" ht="14.45" customHeight="1" x14ac:dyDescent="0.25">
      <c r="A45" s="19">
        <f t="shared" si="0"/>
        <v>8</v>
      </c>
      <c r="B45" s="27">
        <v>1637</v>
      </c>
      <c r="C45" s="129" t="str">
        <f>_xlfn.XLOOKUP(__xlnm._FilterDatabase_1515[[#This Row],[SAPSA Number]],'DS Point summary'!A:A,'DS Point summary'!B:B)</f>
        <v>Andre Johann Pieter</v>
      </c>
      <c r="D45" s="129" t="str">
        <f>_xlfn.XLOOKUP(__xlnm._FilterDatabase_1515[[#This Row],[SAPSA Number]],'DS Point summary'!A:A,'DS Point summary'!C:C)</f>
        <v>Mouton</v>
      </c>
      <c r="E45" s="130" t="str">
        <f>_xlfn.XLOOKUP(__xlnm._FilterDatabase_1515[[#This Row],[SAPSA Number]],'DS Point summary'!A:A,'DS Point summary'!D:D)</f>
        <v>AJP</v>
      </c>
      <c r="F45" s="19" t="str">
        <f ca="1">_xlfn.XLOOKUP(__xlnm._FilterDatabase_1515[[#This Row],[SAPSA Number]],'DS Point summary'!A:A,'DS Point summary'!E:E)</f>
        <v>SS</v>
      </c>
      <c r="G45" s="21">
        <f ca="1">_xlfn.XLOOKUP(__xlnm._FilterDatabase_1515[[#This Row],[SAPSA Number]],'DS Point summary'!A:A,'DS Point summary'!F:F)</f>
        <v>67</v>
      </c>
      <c r="H45" s="21" t="s">
        <v>677</v>
      </c>
      <c r="I45" s="23">
        <f t="shared" si="3"/>
        <v>0</v>
      </c>
      <c r="J45" s="24">
        <f t="shared" si="4"/>
        <v>0</v>
      </c>
      <c r="K45" s="25">
        <v>0</v>
      </c>
      <c r="L45" s="26">
        <v>0</v>
      </c>
      <c r="M45" s="25">
        <v>0</v>
      </c>
      <c r="N45" s="26">
        <v>0</v>
      </c>
      <c r="O45" s="25">
        <v>0</v>
      </c>
      <c r="P45" s="26">
        <v>0</v>
      </c>
      <c r="Q45" s="25">
        <v>0</v>
      </c>
      <c r="R45" s="26">
        <v>0</v>
      </c>
      <c r="S45" s="25">
        <v>0</v>
      </c>
      <c r="T45" s="26">
        <v>0</v>
      </c>
      <c r="U45" s="25">
        <v>0</v>
      </c>
      <c r="V45" s="26">
        <v>0</v>
      </c>
    </row>
    <row r="46" spans="1:22" ht="14.45" customHeight="1" x14ac:dyDescent="0.25">
      <c r="A46" s="19">
        <f>RANK(J46,J$2:J$143,0)</f>
        <v>8</v>
      </c>
      <c r="B46" s="27">
        <v>1684</v>
      </c>
      <c r="C46" s="129" t="str">
        <f>_xlfn.XLOOKUP(__xlnm._FilterDatabase_1515[[#This Row],[SAPSA Number]],'DS Point summary'!A:A,'DS Point summary'!B:B)</f>
        <v>Ockert Tobias</v>
      </c>
      <c r="D46" s="129" t="str">
        <f>_xlfn.XLOOKUP(__xlnm._FilterDatabase_1515[[#This Row],[SAPSA Number]],'DS Point summary'!A:A,'DS Point summary'!C:C)</f>
        <v>Kanis</v>
      </c>
      <c r="E46" s="130" t="str">
        <f>_xlfn.XLOOKUP(__xlnm._FilterDatabase_1515[[#This Row],[SAPSA Number]],'DS Point summary'!A:A,'DS Point summary'!D:D)</f>
        <v>OT</v>
      </c>
      <c r="F46" s="19" t="str">
        <f ca="1">_xlfn.XLOOKUP(__xlnm._FilterDatabase_1515[[#This Row],[SAPSA Number]],'DS Point summary'!A:A,'DS Point summary'!E:E)</f>
        <v>S</v>
      </c>
      <c r="G46" s="21">
        <f ca="1">_xlfn.XLOOKUP(__xlnm._FilterDatabase_1515[[#This Row],[SAPSA Number]],'DS Point summary'!A:A,'DS Point summary'!F:F)</f>
        <v>58</v>
      </c>
      <c r="H46" s="21" t="s">
        <v>677</v>
      </c>
      <c r="I46" s="23">
        <f t="shared" si="3"/>
        <v>0</v>
      </c>
      <c r="J46" s="24">
        <f t="shared" si="4"/>
        <v>0</v>
      </c>
      <c r="K46" s="25">
        <v>0</v>
      </c>
      <c r="L46" s="26">
        <v>0</v>
      </c>
      <c r="M46" s="25">
        <v>0</v>
      </c>
      <c r="N46" s="26">
        <v>0</v>
      </c>
      <c r="O46" s="25">
        <v>0</v>
      </c>
      <c r="P46" s="26">
        <v>0</v>
      </c>
      <c r="Q46" s="25">
        <v>0</v>
      </c>
      <c r="R46" s="26">
        <v>0</v>
      </c>
      <c r="S46" s="25">
        <v>0</v>
      </c>
      <c r="T46" s="26">
        <v>0</v>
      </c>
      <c r="U46" s="25">
        <v>0</v>
      </c>
      <c r="V46" s="26">
        <v>0</v>
      </c>
    </row>
    <row r="47" spans="1:22" ht="14.45" customHeight="1" x14ac:dyDescent="0.25">
      <c r="A47" s="19">
        <f t="shared" ref="A47:A92" si="5">RANK(J47,J$2:J$139,0)</f>
        <v>8</v>
      </c>
      <c r="B47" s="27">
        <v>1716</v>
      </c>
      <c r="C47" s="129" t="str">
        <f>_xlfn.XLOOKUP(__xlnm._FilterDatabase_1515[[#This Row],[SAPSA Number]],'DS Point summary'!A:A,'DS Point summary'!B:B)</f>
        <v>Albert</v>
      </c>
      <c r="D47" s="129" t="str">
        <f>_xlfn.XLOOKUP(__xlnm._FilterDatabase_1515[[#This Row],[SAPSA Number]],'DS Point summary'!A:A,'DS Point summary'!C:C)</f>
        <v>Wöcke</v>
      </c>
      <c r="E47" s="130" t="str">
        <f>_xlfn.XLOOKUP(__xlnm._FilterDatabase_1515[[#This Row],[SAPSA Number]],'DS Point summary'!A:A,'DS Point summary'!D:D)</f>
        <v>A</v>
      </c>
      <c r="F47" s="19" t="str">
        <f ca="1">_xlfn.XLOOKUP(__xlnm._FilterDatabase_1515[[#This Row],[SAPSA Number]],'DS Point summary'!A:A,'DS Point summary'!E:E)</f>
        <v>S</v>
      </c>
      <c r="G47" s="21">
        <f ca="1">_xlfn.XLOOKUP(__xlnm._FilterDatabase_1515[[#This Row],[SAPSA Number]],'DS Point summary'!A:A,'DS Point summary'!F:F)</f>
        <v>55</v>
      </c>
      <c r="H47" s="21" t="s">
        <v>677</v>
      </c>
      <c r="I47" s="23">
        <f t="shared" si="3"/>
        <v>0</v>
      </c>
      <c r="J47" s="24">
        <f t="shared" si="4"/>
        <v>0</v>
      </c>
      <c r="K47" s="25">
        <v>0</v>
      </c>
      <c r="L47" s="26">
        <v>0</v>
      </c>
      <c r="M47" s="25">
        <v>0</v>
      </c>
      <c r="N47" s="26">
        <v>0</v>
      </c>
      <c r="O47" s="25">
        <v>0</v>
      </c>
      <c r="P47" s="26">
        <v>0</v>
      </c>
      <c r="Q47" s="25">
        <v>0</v>
      </c>
      <c r="R47" s="26">
        <v>0</v>
      </c>
      <c r="S47" s="25">
        <v>0</v>
      </c>
      <c r="T47" s="26">
        <v>0</v>
      </c>
      <c r="U47" s="25">
        <v>0</v>
      </c>
      <c r="V47" s="26">
        <v>0</v>
      </c>
    </row>
    <row r="48" spans="1:22" ht="14.25" customHeight="1" x14ac:dyDescent="0.25">
      <c r="A48" s="19">
        <f t="shared" si="5"/>
        <v>8</v>
      </c>
      <c r="B48" s="27">
        <v>1771</v>
      </c>
      <c r="C48" s="129" t="str">
        <f>_xlfn.XLOOKUP(__xlnm._FilterDatabase_1515[[#This Row],[SAPSA Number]],'DS Point summary'!A:A,'DS Point summary'!B:B)</f>
        <v>Rodney Ralph</v>
      </c>
      <c r="D48" s="129" t="str">
        <f>_xlfn.XLOOKUP(__xlnm._FilterDatabase_1515[[#This Row],[SAPSA Number]],'DS Point summary'!A:A,'DS Point summary'!C:C)</f>
        <v>Mills</v>
      </c>
      <c r="E48" s="130" t="str">
        <f>_xlfn.XLOOKUP(__xlnm._FilterDatabase_1515[[#This Row],[SAPSA Number]],'DS Point summary'!A:A,'DS Point summary'!D:D)</f>
        <v>RR</v>
      </c>
      <c r="F48" s="19" t="str">
        <f ca="1">_xlfn.XLOOKUP(__xlnm._FilterDatabase_1515[[#This Row],[SAPSA Number]],'DS Point summary'!A:A,'DS Point summary'!E:E)</f>
        <v>SS</v>
      </c>
      <c r="G48" s="21">
        <f ca="1">_xlfn.XLOOKUP(__xlnm._FilterDatabase_1515[[#This Row],[SAPSA Number]],'DS Point summary'!A:A,'DS Point summary'!F:F)</f>
        <v>78</v>
      </c>
      <c r="H48" s="21" t="s">
        <v>677</v>
      </c>
      <c r="I48" s="23">
        <f t="shared" si="3"/>
        <v>0</v>
      </c>
      <c r="J48" s="24">
        <f t="shared" si="4"/>
        <v>0</v>
      </c>
      <c r="K48" s="25">
        <v>0</v>
      </c>
      <c r="L48" s="26">
        <v>0</v>
      </c>
      <c r="M48" s="25">
        <v>0</v>
      </c>
      <c r="N48" s="26">
        <v>0</v>
      </c>
      <c r="O48" s="25">
        <v>0</v>
      </c>
      <c r="P48" s="26">
        <v>0</v>
      </c>
      <c r="Q48" s="25">
        <v>0</v>
      </c>
      <c r="R48" s="26">
        <v>0</v>
      </c>
      <c r="S48" s="25">
        <v>0</v>
      </c>
      <c r="T48" s="26">
        <v>0</v>
      </c>
      <c r="U48" s="25">
        <v>0</v>
      </c>
      <c r="V48" s="26">
        <v>0</v>
      </c>
    </row>
    <row r="49" spans="1:22" ht="14.45" customHeight="1" x14ac:dyDescent="0.25">
      <c r="A49" s="19">
        <f t="shared" si="5"/>
        <v>8</v>
      </c>
      <c r="B49" s="46">
        <v>1776</v>
      </c>
      <c r="C49" s="129" t="str">
        <f>_xlfn.XLOOKUP(__xlnm._FilterDatabase_1515[[#This Row],[SAPSA Number]],'DS Point summary'!A:A,'DS Point summary'!B:B)</f>
        <v>Leonie Christina</v>
      </c>
      <c r="D49" s="129" t="str">
        <f>_xlfn.XLOOKUP(__xlnm._FilterDatabase_1515[[#This Row],[SAPSA Number]],'DS Point summary'!A:A,'DS Point summary'!C:C)</f>
        <v>Myburgh</v>
      </c>
      <c r="E49" s="130" t="str">
        <f>_xlfn.XLOOKUP(__xlnm._FilterDatabase_1515[[#This Row],[SAPSA Number]],'DS Point summary'!A:A,'DS Point summary'!D:D)</f>
        <v>LC</v>
      </c>
      <c r="F49" s="19" t="str">
        <f>_xlfn.XLOOKUP(__xlnm._FilterDatabase_1515[[#This Row],[SAPSA Number]],'DS Point summary'!A:A,'DS Point summary'!E:E)</f>
        <v>Lady</v>
      </c>
      <c r="G49" s="21">
        <f ca="1">_xlfn.XLOOKUP(__xlnm._FilterDatabase_1515[[#This Row],[SAPSA Number]],'DS Point summary'!A:A,'DS Point summary'!F:F)</f>
        <v>52</v>
      </c>
      <c r="H49" s="21" t="s">
        <v>677</v>
      </c>
      <c r="I49" s="23">
        <f t="shared" si="3"/>
        <v>0</v>
      </c>
      <c r="J49" s="24">
        <f t="shared" si="4"/>
        <v>0</v>
      </c>
      <c r="K49" s="25">
        <v>0</v>
      </c>
      <c r="L49" s="26">
        <v>0</v>
      </c>
      <c r="M49" s="25">
        <v>0</v>
      </c>
      <c r="N49" s="26">
        <v>0</v>
      </c>
      <c r="O49" s="25">
        <v>0</v>
      </c>
      <c r="P49" s="26">
        <v>0</v>
      </c>
      <c r="Q49" s="25">
        <v>0</v>
      </c>
      <c r="R49" s="26">
        <v>0</v>
      </c>
      <c r="S49" s="25">
        <v>0</v>
      </c>
      <c r="T49" s="26">
        <v>0</v>
      </c>
      <c r="U49" s="25">
        <v>0</v>
      </c>
      <c r="V49" s="26">
        <v>0</v>
      </c>
    </row>
    <row r="50" spans="1:22" ht="14.45" customHeight="1" x14ac:dyDescent="0.25">
      <c r="A50" s="19">
        <f t="shared" si="5"/>
        <v>8</v>
      </c>
      <c r="B50" s="46">
        <v>1777</v>
      </c>
      <c r="C50" s="129" t="str">
        <f>_xlfn.XLOOKUP(__xlnm._FilterDatabase_1515[[#This Row],[SAPSA Number]],'DS Point summary'!A:A,'DS Point summary'!B:B)</f>
        <v xml:space="preserve">Leon </v>
      </c>
      <c r="D50" s="129" t="str">
        <f>_xlfn.XLOOKUP(__xlnm._FilterDatabase_1515[[#This Row],[SAPSA Number]],'DS Point summary'!A:A,'DS Point summary'!C:C)</f>
        <v>Myburgh</v>
      </c>
      <c r="E50" s="130" t="str">
        <f>_xlfn.XLOOKUP(__xlnm._FilterDatabase_1515[[#This Row],[SAPSA Number]],'DS Point summary'!A:A,'DS Point summary'!D:D)</f>
        <v>LC</v>
      </c>
      <c r="F50" s="19" t="str">
        <f ca="1">_xlfn.XLOOKUP(__xlnm._FilterDatabase_1515[[#This Row],[SAPSA Number]],'DS Point summary'!A:A,'DS Point summary'!E:E)</f>
        <v xml:space="preserve"> </v>
      </c>
      <c r="G50" s="21">
        <f ca="1">_xlfn.XLOOKUP(__xlnm._FilterDatabase_1515[[#This Row],[SAPSA Number]],'DS Point summary'!A:A,'DS Point summary'!F:F)</f>
        <v>50</v>
      </c>
      <c r="H50" s="21" t="s">
        <v>677</v>
      </c>
      <c r="I50" s="23">
        <f t="shared" si="3"/>
        <v>1</v>
      </c>
      <c r="J50" s="24">
        <f t="shared" si="4"/>
        <v>0</v>
      </c>
      <c r="K50" s="25">
        <v>0</v>
      </c>
      <c r="L50" s="26">
        <v>0</v>
      </c>
      <c r="M50" s="25">
        <v>0</v>
      </c>
      <c r="N50" s="26">
        <v>0</v>
      </c>
      <c r="O50" s="25">
        <v>0</v>
      </c>
      <c r="P50" s="26">
        <v>0</v>
      </c>
      <c r="Q50" s="25">
        <v>0</v>
      </c>
      <c r="R50" s="26">
        <v>0</v>
      </c>
      <c r="S50" s="25">
        <v>0</v>
      </c>
      <c r="T50" s="26">
        <v>0</v>
      </c>
      <c r="U50" s="25">
        <v>0</v>
      </c>
      <c r="V50" s="26">
        <v>100</v>
      </c>
    </row>
    <row r="51" spans="1:22" ht="14.45" customHeight="1" x14ac:dyDescent="0.25">
      <c r="A51" s="19">
        <f t="shared" si="5"/>
        <v>8</v>
      </c>
      <c r="B51" s="27">
        <v>1838</v>
      </c>
      <c r="C51" s="129" t="str">
        <f>_xlfn.XLOOKUP(__xlnm._FilterDatabase_1515[[#This Row],[SAPSA Number]],'DS Point summary'!A:A,'DS Point summary'!B:B)</f>
        <v>Laurence Talbot</v>
      </c>
      <c r="D51" s="129" t="str">
        <f>_xlfn.XLOOKUP(__xlnm._FilterDatabase_1515[[#This Row],[SAPSA Number]],'DS Point summary'!A:A,'DS Point summary'!C:C)</f>
        <v>Rowland</v>
      </c>
      <c r="E51" s="130" t="str">
        <f>_xlfn.XLOOKUP(__xlnm._FilterDatabase_1515[[#This Row],[SAPSA Number]],'DS Point summary'!A:A,'DS Point summary'!D:D)</f>
        <v>LT</v>
      </c>
      <c r="F51" s="19" t="str">
        <f ca="1">_xlfn.XLOOKUP(__xlnm._FilterDatabase_1515[[#This Row],[SAPSA Number]],'DS Point summary'!A:A,'DS Point summary'!E:E)</f>
        <v xml:space="preserve"> </v>
      </c>
      <c r="G51" s="21">
        <f ca="1">_xlfn.XLOOKUP(__xlnm._FilterDatabase_1515[[#This Row],[SAPSA Number]],'DS Point summary'!A:A,'DS Point summary'!F:F)</f>
        <v>49</v>
      </c>
      <c r="H51" s="21" t="s">
        <v>677</v>
      </c>
      <c r="I51" s="23">
        <f t="shared" si="3"/>
        <v>0</v>
      </c>
      <c r="J51" s="24">
        <f t="shared" si="4"/>
        <v>0</v>
      </c>
      <c r="K51" s="25">
        <v>0</v>
      </c>
      <c r="L51" s="26">
        <v>0</v>
      </c>
      <c r="M51" s="25">
        <v>0</v>
      </c>
      <c r="N51" s="26">
        <v>0</v>
      </c>
      <c r="O51" s="25">
        <v>0</v>
      </c>
      <c r="P51" s="26">
        <v>0</v>
      </c>
      <c r="Q51" s="25">
        <v>0</v>
      </c>
      <c r="R51" s="26">
        <v>0</v>
      </c>
      <c r="S51" s="25">
        <v>0</v>
      </c>
      <c r="T51" s="26">
        <v>0</v>
      </c>
      <c r="U51" s="25">
        <v>0</v>
      </c>
      <c r="V51" s="26">
        <v>0</v>
      </c>
    </row>
    <row r="52" spans="1:22" ht="14.45" customHeight="1" x14ac:dyDescent="0.25">
      <c r="A52" s="19">
        <f t="shared" si="5"/>
        <v>8</v>
      </c>
      <c r="B52" s="27">
        <v>1923</v>
      </c>
      <c r="C52" s="129" t="str">
        <f>_xlfn.XLOOKUP(__xlnm._FilterDatabase_1515[[#This Row],[SAPSA Number]],'DS Point summary'!A:A,'DS Point summary'!B:B)</f>
        <v>Johannes Stefanus</v>
      </c>
      <c r="D52" s="129" t="str">
        <f>_xlfn.XLOOKUP(__xlnm._FilterDatabase_1515[[#This Row],[SAPSA Number]],'DS Point summary'!A:A,'DS Point summary'!C:C)</f>
        <v>Kemp</v>
      </c>
      <c r="E52" s="130" t="str">
        <f>_xlfn.XLOOKUP(__xlnm._FilterDatabase_1515[[#This Row],[SAPSA Number]],'DS Point summary'!A:A,'DS Point summary'!D:D)</f>
        <v>JS</v>
      </c>
      <c r="F52" s="19" t="str">
        <f ca="1">_xlfn.XLOOKUP(__xlnm._FilterDatabase_1515[[#This Row],[SAPSA Number]],'DS Point summary'!A:A,'DS Point summary'!E:E)</f>
        <v>SS</v>
      </c>
      <c r="G52" s="21">
        <f ca="1">_xlfn.XLOOKUP(__xlnm._FilterDatabase_1515[[#This Row],[SAPSA Number]],'DS Point summary'!A:A,'DS Point summary'!F:F)</f>
        <v>65</v>
      </c>
      <c r="H52" s="21" t="s">
        <v>677</v>
      </c>
      <c r="I52" s="23">
        <f t="shared" si="3"/>
        <v>0</v>
      </c>
      <c r="J52" s="24">
        <f t="shared" si="4"/>
        <v>0</v>
      </c>
      <c r="K52" s="25">
        <v>0</v>
      </c>
      <c r="L52" s="26">
        <v>0</v>
      </c>
      <c r="M52" s="25">
        <v>0</v>
      </c>
      <c r="N52" s="26">
        <v>0</v>
      </c>
      <c r="O52" s="25">
        <v>0</v>
      </c>
      <c r="P52" s="26">
        <v>0</v>
      </c>
      <c r="Q52" s="25">
        <v>0</v>
      </c>
      <c r="R52" s="26">
        <v>0</v>
      </c>
      <c r="S52" s="25">
        <v>0</v>
      </c>
      <c r="T52" s="26">
        <v>0</v>
      </c>
      <c r="U52" s="25">
        <v>0</v>
      </c>
      <c r="V52" s="26">
        <v>0</v>
      </c>
    </row>
    <row r="53" spans="1:22" ht="14.45" customHeight="1" x14ac:dyDescent="0.25">
      <c r="A53" s="19">
        <f t="shared" si="5"/>
        <v>8</v>
      </c>
      <c r="B53" s="27">
        <v>1929</v>
      </c>
      <c r="C53" s="129" t="str">
        <f>_xlfn.XLOOKUP(__xlnm._FilterDatabase_1515[[#This Row],[SAPSA Number]],'DS Point summary'!A:A,'DS Point summary'!B:B)</f>
        <v>Chris</v>
      </c>
      <c r="D53" s="129" t="str">
        <f>_xlfn.XLOOKUP(__xlnm._FilterDatabase_1515[[#This Row],[SAPSA Number]],'DS Point summary'!A:A,'DS Point summary'!C:C)</f>
        <v>Ridout</v>
      </c>
      <c r="E53" s="130" t="str">
        <f>_xlfn.XLOOKUP(__xlnm._FilterDatabase_1515[[#This Row],[SAPSA Number]],'DS Point summary'!A:A,'DS Point summary'!D:D)</f>
        <v>CJ</v>
      </c>
      <c r="F53" s="19" t="str">
        <f ca="1">_xlfn.XLOOKUP(__xlnm._FilterDatabase_1515[[#This Row],[SAPSA Number]],'DS Point summary'!A:A,'DS Point summary'!E:E)</f>
        <v xml:space="preserve"> </v>
      </c>
      <c r="G53" s="21">
        <f ca="1">_xlfn.XLOOKUP(__xlnm._FilterDatabase_1515[[#This Row],[SAPSA Number]],'DS Point summary'!A:A,'DS Point summary'!F:F)</f>
        <v>41</v>
      </c>
      <c r="H53" s="21" t="s">
        <v>677</v>
      </c>
      <c r="I53" s="23">
        <f t="shared" si="3"/>
        <v>0</v>
      </c>
      <c r="J53" s="24">
        <f t="shared" si="4"/>
        <v>0</v>
      </c>
      <c r="K53" s="25">
        <v>0</v>
      </c>
      <c r="L53" s="26">
        <v>0</v>
      </c>
      <c r="M53" s="25">
        <v>0</v>
      </c>
      <c r="N53" s="26">
        <v>0</v>
      </c>
      <c r="O53" s="25">
        <v>0</v>
      </c>
      <c r="P53" s="26">
        <v>0</v>
      </c>
      <c r="Q53" s="25">
        <v>0</v>
      </c>
      <c r="R53" s="26">
        <v>0</v>
      </c>
      <c r="S53" s="25">
        <v>0</v>
      </c>
      <c r="T53" s="26">
        <v>0</v>
      </c>
      <c r="U53" s="25">
        <v>0</v>
      </c>
      <c r="V53" s="26">
        <v>0</v>
      </c>
    </row>
    <row r="54" spans="1:22" ht="14.45" customHeight="1" x14ac:dyDescent="0.25">
      <c r="A54" s="19">
        <f t="shared" si="5"/>
        <v>8</v>
      </c>
      <c r="B54" s="27">
        <v>1931</v>
      </c>
      <c r="C54" s="129" t="str">
        <f>_xlfn.XLOOKUP(__xlnm._FilterDatabase_1515[[#This Row],[SAPSA Number]],'DS Point summary'!A:A,'DS Point summary'!B:B)</f>
        <v>Sylvia</v>
      </c>
      <c r="D54" s="129" t="str">
        <f>_xlfn.XLOOKUP(__xlnm._FilterDatabase_1515[[#This Row],[SAPSA Number]],'DS Point summary'!A:A,'DS Point summary'!C:C)</f>
        <v>Van der Neut</v>
      </c>
      <c r="E54" s="130" t="str">
        <f>_xlfn.XLOOKUP(__xlnm._FilterDatabase_1515[[#This Row],[SAPSA Number]],'DS Point summary'!A:A,'DS Point summary'!D:D)</f>
        <v>S</v>
      </c>
      <c r="F54" s="19" t="str">
        <f>_xlfn.XLOOKUP(__xlnm._FilterDatabase_1515[[#This Row],[SAPSA Number]],'DS Point summary'!A:A,'DS Point summary'!E:E)</f>
        <v>Lady</v>
      </c>
      <c r="G54" s="21">
        <f ca="1">_xlfn.XLOOKUP(__xlnm._FilterDatabase_1515[[#This Row],[SAPSA Number]],'DS Point summary'!A:A,'DS Point summary'!F:F)</f>
        <v>53</v>
      </c>
      <c r="H54" s="21" t="s">
        <v>677</v>
      </c>
      <c r="I54" s="23">
        <f t="shared" si="3"/>
        <v>0</v>
      </c>
      <c r="J54" s="24">
        <f t="shared" si="4"/>
        <v>0</v>
      </c>
      <c r="K54" s="25">
        <v>0</v>
      </c>
      <c r="L54" s="26">
        <v>0</v>
      </c>
      <c r="M54" s="25">
        <v>0</v>
      </c>
      <c r="N54" s="26">
        <v>0</v>
      </c>
      <c r="O54" s="25">
        <v>0</v>
      </c>
      <c r="P54" s="26">
        <v>0</v>
      </c>
      <c r="Q54" s="25">
        <v>0</v>
      </c>
      <c r="R54" s="26">
        <v>0</v>
      </c>
      <c r="S54" s="25">
        <v>0</v>
      </c>
      <c r="T54" s="26">
        <v>0</v>
      </c>
      <c r="U54" s="25">
        <v>0</v>
      </c>
      <c r="V54" s="26">
        <v>0</v>
      </c>
    </row>
    <row r="55" spans="1:22" ht="14.45" customHeight="1" x14ac:dyDescent="0.25">
      <c r="A55" s="19">
        <f t="shared" si="5"/>
        <v>8</v>
      </c>
      <c r="B55" s="98">
        <v>2045</v>
      </c>
      <c r="C55" s="129" t="str">
        <f>_xlfn.XLOOKUP(__xlnm._FilterDatabase_1515[[#This Row],[SAPSA Number]],'DS Point summary'!A:A,'DS Point summary'!B:B)</f>
        <v>Vasco Adrian</v>
      </c>
      <c r="D55" s="129" t="str">
        <f>_xlfn.XLOOKUP(__xlnm._FilterDatabase_1515[[#This Row],[SAPSA Number]],'DS Point summary'!A:A,'DS Point summary'!C:C)</f>
        <v>Barbolini</v>
      </c>
      <c r="E55" s="130" t="str">
        <f>_xlfn.XLOOKUP(__xlnm._FilterDatabase_1515[[#This Row],[SAPSA Number]],'DS Point summary'!A:A,'DS Point summary'!D:D)</f>
        <v>VA</v>
      </c>
      <c r="F55" s="19" t="str">
        <f ca="1">_xlfn.XLOOKUP(__xlnm._FilterDatabase_1515[[#This Row],[SAPSA Number]],'DS Point summary'!A:A,'DS Point summary'!E:E)</f>
        <v>S</v>
      </c>
      <c r="G55" s="21">
        <f ca="1">_xlfn.XLOOKUP(__xlnm._FilterDatabase_1515[[#This Row],[SAPSA Number]],'DS Point summary'!A:A,'DS Point summary'!F:F)</f>
        <v>51</v>
      </c>
      <c r="H55" s="21" t="s">
        <v>677</v>
      </c>
      <c r="I55" s="23">
        <f t="shared" si="3"/>
        <v>0</v>
      </c>
      <c r="J55" s="24">
        <f t="shared" si="4"/>
        <v>0</v>
      </c>
      <c r="K55" s="25">
        <v>0</v>
      </c>
      <c r="L55" s="26">
        <v>0</v>
      </c>
      <c r="M55" s="25">
        <v>0</v>
      </c>
      <c r="N55" s="26">
        <v>0</v>
      </c>
      <c r="O55" s="25">
        <v>0</v>
      </c>
      <c r="P55" s="26">
        <v>0</v>
      </c>
      <c r="Q55" s="25">
        <v>0</v>
      </c>
      <c r="R55" s="26">
        <v>0</v>
      </c>
      <c r="S55" s="25">
        <v>0</v>
      </c>
      <c r="T55" s="26">
        <v>0</v>
      </c>
      <c r="U55" s="25">
        <v>0</v>
      </c>
      <c r="V55" s="26">
        <v>0</v>
      </c>
    </row>
    <row r="56" spans="1:22" ht="14.45" customHeight="1" x14ac:dyDescent="0.25">
      <c r="A56" s="19">
        <f t="shared" si="5"/>
        <v>8</v>
      </c>
      <c r="B56" s="27">
        <v>2051</v>
      </c>
      <c r="C56" s="129" t="str">
        <f>_xlfn.XLOOKUP(__xlnm._FilterDatabase_1515[[#This Row],[SAPSA Number]],'DS Point summary'!A:A,'DS Point summary'!B:B)</f>
        <v>Simon Adriaan</v>
      </c>
      <c r="D56" s="129" t="str">
        <f>_xlfn.XLOOKUP(__xlnm._FilterDatabase_1515[[#This Row],[SAPSA Number]],'DS Point summary'!A:A,'DS Point summary'!C:C)</f>
        <v>Vermooten</v>
      </c>
      <c r="E56" s="130" t="str">
        <f>_xlfn.XLOOKUP(__xlnm._FilterDatabase_1515[[#This Row],[SAPSA Number]],'DS Point summary'!A:A,'DS Point summary'!D:D)</f>
        <v>SA</v>
      </c>
      <c r="F56" s="19" t="str">
        <f ca="1">_xlfn.XLOOKUP(__xlnm._FilterDatabase_1515[[#This Row],[SAPSA Number]],'DS Point summary'!A:A,'DS Point summary'!E:E)</f>
        <v>SS</v>
      </c>
      <c r="G56" s="21">
        <f ca="1">_xlfn.XLOOKUP(__xlnm._FilterDatabase_1515[[#This Row],[SAPSA Number]],'DS Point summary'!A:A,'DS Point summary'!F:F)</f>
        <v>70</v>
      </c>
      <c r="H56" s="21" t="s">
        <v>677</v>
      </c>
      <c r="I56" s="23">
        <f t="shared" si="3"/>
        <v>0</v>
      </c>
      <c r="J56" s="24">
        <f t="shared" si="4"/>
        <v>0</v>
      </c>
      <c r="K56" s="25">
        <v>0</v>
      </c>
      <c r="L56" s="26">
        <v>0</v>
      </c>
      <c r="M56" s="25">
        <v>0</v>
      </c>
      <c r="N56" s="26">
        <v>0</v>
      </c>
      <c r="O56" s="25">
        <v>0</v>
      </c>
      <c r="P56" s="26">
        <v>0</v>
      </c>
      <c r="Q56" s="25">
        <v>0</v>
      </c>
      <c r="R56" s="26">
        <v>0</v>
      </c>
      <c r="S56" s="25">
        <v>0</v>
      </c>
      <c r="T56" s="26">
        <v>0</v>
      </c>
      <c r="U56" s="25">
        <v>0</v>
      </c>
      <c r="V56" s="26">
        <v>0</v>
      </c>
    </row>
    <row r="57" spans="1:22" ht="14.45" customHeight="1" x14ac:dyDescent="0.25">
      <c r="A57" s="19">
        <f t="shared" si="5"/>
        <v>8</v>
      </c>
      <c r="B57" s="27">
        <v>2089</v>
      </c>
      <c r="C57" s="129" t="str">
        <f>_xlfn.XLOOKUP(__xlnm._FilterDatabase_1515[[#This Row],[SAPSA Number]],'DS Point summary'!A:A,'DS Point summary'!B:B)</f>
        <v>Doané</v>
      </c>
      <c r="D57" s="129" t="str">
        <f>_xlfn.XLOOKUP(__xlnm._FilterDatabase_1515[[#This Row],[SAPSA Number]],'DS Point summary'!A:A,'DS Point summary'!C:C)</f>
        <v>Vermooten</v>
      </c>
      <c r="E57" s="130" t="str">
        <f>_xlfn.XLOOKUP(__xlnm._FilterDatabase_1515[[#This Row],[SAPSA Number]],'DS Point summary'!A:A,'DS Point summary'!D:D)</f>
        <v>D</v>
      </c>
      <c r="F57" s="19" t="str">
        <f ca="1">_xlfn.XLOOKUP(__xlnm._FilterDatabase_1515[[#This Row],[SAPSA Number]],'DS Point summary'!A:A,'DS Point summary'!E:E)</f>
        <v xml:space="preserve"> </v>
      </c>
      <c r="G57" s="21">
        <f ca="1">_xlfn.XLOOKUP(__xlnm._FilterDatabase_1515[[#This Row],[SAPSA Number]],'DS Point summary'!A:A,'DS Point summary'!F:F)</f>
        <v>39</v>
      </c>
      <c r="H57" s="21" t="s">
        <v>677</v>
      </c>
      <c r="I57" s="23">
        <f t="shared" si="3"/>
        <v>0</v>
      </c>
      <c r="J57" s="24">
        <f t="shared" si="4"/>
        <v>0</v>
      </c>
      <c r="K57" s="25">
        <v>0</v>
      </c>
      <c r="L57" s="26">
        <v>0</v>
      </c>
      <c r="M57" s="25">
        <v>0</v>
      </c>
      <c r="N57" s="26">
        <v>0</v>
      </c>
      <c r="O57" s="25">
        <v>0</v>
      </c>
      <c r="P57" s="26">
        <v>0</v>
      </c>
      <c r="Q57" s="25">
        <v>0</v>
      </c>
      <c r="R57" s="26">
        <v>0</v>
      </c>
      <c r="S57" s="25">
        <v>0</v>
      </c>
      <c r="T57" s="26">
        <v>0</v>
      </c>
      <c r="U57" s="25">
        <v>0</v>
      </c>
      <c r="V57" s="26">
        <v>0</v>
      </c>
    </row>
    <row r="58" spans="1:22" ht="14.45" customHeight="1" x14ac:dyDescent="0.25">
      <c r="A58" s="19">
        <f t="shared" si="5"/>
        <v>8</v>
      </c>
      <c r="B58" s="20">
        <v>2651</v>
      </c>
      <c r="C58" s="129" t="str">
        <f>_xlfn.XLOOKUP(__xlnm._FilterDatabase_1515[[#This Row],[SAPSA Number]],'DS Point summary'!A:A,'DS Point summary'!B:B)</f>
        <v>Paul Herman</v>
      </c>
      <c r="D58" s="129" t="str">
        <f>_xlfn.XLOOKUP(__xlnm._FilterDatabase_1515[[#This Row],[SAPSA Number]],'DS Point summary'!A:A,'DS Point summary'!C:C)</f>
        <v>Leuschner</v>
      </c>
      <c r="E58" s="130" t="str">
        <f>_xlfn.XLOOKUP(__xlnm._FilterDatabase_1515[[#This Row],[SAPSA Number]],'DS Point summary'!A:A,'DS Point summary'!D:D)</f>
        <v>PH</v>
      </c>
      <c r="F58" s="19" t="str">
        <f ca="1">_xlfn.XLOOKUP(__xlnm._FilterDatabase_1515[[#This Row],[SAPSA Number]],'DS Point summary'!A:A,'DS Point summary'!E:E)</f>
        <v xml:space="preserve"> </v>
      </c>
      <c r="G58" s="21">
        <f ca="1">_xlfn.XLOOKUP(__xlnm._FilterDatabase_1515[[#This Row],[SAPSA Number]],'DS Point summary'!A:A,'DS Point summary'!F:F)</f>
        <v>49</v>
      </c>
      <c r="H58" s="21" t="s">
        <v>677</v>
      </c>
      <c r="I58" s="23">
        <f t="shared" si="3"/>
        <v>0</v>
      </c>
      <c r="J58" s="24">
        <f t="shared" si="4"/>
        <v>0</v>
      </c>
      <c r="K58" s="25">
        <v>0</v>
      </c>
      <c r="L58" s="26">
        <v>0</v>
      </c>
      <c r="M58" s="25">
        <v>0</v>
      </c>
      <c r="N58" s="26">
        <v>0</v>
      </c>
      <c r="O58" s="25">
        <v>0</v>
      </c>
      <c r="P58" s="26">
        <v>0</v>
      </c>
      <c r="Q58" s="25">
        <v>0</v>
      </c>
      <c r="R58" s="26">
        <v>0</v>
      </c>
      <c r="S58" s="25">
        <v>0</v>
      </c>
      <c r="T58" s="26">
        <v>0</v>
      </c>
      <c r="U58" s="25">
        <v>0</v>
      </c>
      <c r="V58" s="26">
        <v>0</v>
      </c>
    </row>
    <row r="59" spans="1:22" ht="14.45" customHeight="1" x14ac:dyDescent="0.25">
      <c r="A59" s="19">
        <f t="shared" si="5"/>
        <v>8</v>
      </c>
      <c r="B59" s="27">
        <v>2655</v>
      </c>
      <c r="C59" s="129" t="str">
        <f>_xlfn.XLOOKUP(__xlnm._FilterDatabase_1515[[#This Row],[SAPSA Number]],'DS Point summary'!A:A,'DS Point summary'!B:B)</f>
        <v>Ruben</v>
      </c>
      <c r="D59" s="129" t="str">
        <f>_xlfn.XLOOKUP(__xlnm._FilterDatabase_1515[[#This Row],[SAPSA Number]],'DS Point summary'!A:A,'DS Point summary'!C:C)</f>
        <v>Joubert</v>
      </c>
      <c r="E59" s="130" t="str">
        <f>_xlfn.XLOOKUP(__xlnm._FilterDatabase_1515[[#This Row],[SAPSA Number]],'DS Point summary'!A:A,'DS Point summary'!D:D)</f>
        <v>R</v>
      </c>
      <c r="F59" s="19" t="str">
        <f>_xlfn.XLOOKUP(__xlnm._FilterDatabase_1515[[#This Row],[SAPSA Number]],'DS Point summary'!A:A,'DS Point summary'!E:E)</f>
        <v>S Jnr</v>
      </c>
      <c r="G59" s="21">
        <f ca="1">_xlfn.XLOOKUP(__xlnm._FilterDatabase_1515[[#This Row],[SAPSA Number]],'DS Point summary'!A:A,'DS Point summary'!F:F)</f>
        <v>15</v>
      </c>
      <c r="H59" s="21" t="s">
        <v>677</v>
      </c>
      <c r="I59" s="23">
        <f t="shared" si="3"/>
        <v>0</v>
      </c>
      <c r="J59" s="24">
        <f t="shared" si="4"/>
        <v>0</v>
      </c>
      <c r="K59" s="25">
        <v>0</v>
      </c>
      <c r="L59" s="26">
        <v>0</v>
      </c>
      <c r="M59" s="25">
        <v>0</v>
      </c>
      <c r="N59" s="26">
        <v>0</v>
      </c>
      <c r="O59" s="25">
        <v>0</v>
      </c>
      <c r="P59" s="26">
        <v>0</v>
      </c>
      <c r="Q59" s="25">
        <v>0</v>
      </c>
      <c r="R59" s="26">
        <v>0</v>
      </c>
      <c r="S59" s="25">
        <v>0</v>
      </c>
      <c r="T59" s="26">
        <v>0</v>
      </c>
      <c r="U59" s="25">
        <v>0</v>
      </c>
      <c r="V59" s="26">
        <v>0</v>
      </c>
    </row>
    <row r="60" spans="1:22" ht="14.45" customHeight="1" x14ac:dyDescent="0.25">
      <c r="A60" s="19">
        <f t="shared" si="5"/>
        <v>8</v>
      </c>
      <c r="B60" s="27">
        <v>2688</v>
      </c>
      <c r="C60" s="129" t="str">
        <f>_xlfn.XLOOKUP(__xlnm._FilterDatabase_1515[[#This Row],[SAPSA Number]],'DS Point summary'!A:A,'DS Point summary'!B:B)</f>
        <v>Durandt Hendrik</v>
      </c>
      <c r="D60" s="129" t="str">
        <f>_xlfn.XLOOKUP(__xlnm._FilterDatabase_1515[[#This Row],[SAPSA Number]],'DS Point summary'!A:A,'DS Point summary'!C:C)</f>
        <v>Storm</v>
      </c>
      <c r="E60" s="130" t="str">
        <f>_xlfn.XLOOKUP(__xlnm._FilterDatabase_1515[[#This Row],[SAPSA Number]],'DS Point summary'!A:A,'DS Point summary'!D:D)</f>
        <v>DH</v>
      </c>
      <c r="F60" s="19" t="str">
        <f ca="1">_xlfn.XLOOKUP(__xlnm._FilterDatabase_1515[[#This Row],[SAPSA Number]],'DS Point summary'!A:A,'DS Point summary'!E:E)</f>
        <v>Jnr</v>
      </c>
      <c r="G60" s="21">
        <f ca="1">_xlfn.XLOOKUP(__xlnm._FilterDatabase_1515[[#This Row],[SAPSA Number]],'DS Point summary'!A:A,'DS Point summary'!F:F)</f>
        <v>20</v>
      </c>
      <c r="H60" s="21" t="s">
        <v>677</v>
      </c>
      <c r="I60" s="23">
        <f t="shared" si="3"/>
        <v>0</v>
      </c>
      <c r="J60" s="24">
        <f t="shared" si="4"/>
        <v>0</v>
      </c>
      <c r="K60" s="25">
        <v>0</v>
      </c>
      <c r="L60" s="26">
        <v>0</v>
      </c>
      <c r="M60" s="25">
        <v>0</v>
      </c>
      <c r="N60" s="26">
        <v>0</v>
      </c>
      <c r="O60" s="25">
        <v>0</v>
      </c>
      <c r="P60" s="26">
        <v>0</v>
      </c>
      <c r="Q60" s="25">
        <v>0</v>
      </c>
      <c r="R60" s="26">
        <v>0</v>
      </c>
      <c r="S60" s="25">
        <v>0</v>
      </c>
      <c r="T60" s="26">
        <v>0</v>
      </c>
      <c r="U60" s="25">
        <v>0</v>
      </c>
      <c r="V60" s="26">
        <v>0</v>
      </c>
    </row>
    <row r="61" spans="1:22" ht="14.45" customHeight="1" x14ac:dyDescent="0.25">
      <c r="A61" s="19">
        <f t="shared" si="5"/>
        <v>8</v>
      </c>
      <c r="B61" s="27">
        <v>2928</v>
      </c>
      <c r="C61" s="129" t="str">
        <f>_xlfn.XLOOKUP(__xlnm._FilterDatabase_1515[[#This Row],[SAPSA Number]],'DS Point summary'!A:A,'DS Point summary'!B:B)</f>
        <v>Delville Wood</v>
      </c>
      <c r="D61" s="129" t="str">
        <f>_xlfn.XLOOKUP(__xlnm._FilterDatabase_1515[[#This Row],[SAPSA Number]],'DS Point summary'!A:A,'DS Point summary'!C:C)</f>
        <v>McAllister</v>
      </c>
      <c r="E61" s="130" t="str">
        <f>_xlfn.XLOOKUP(__xlnm._FilterDatabase_1515[[#This Row],[SAPSA Number]],'DS Point summary'!A:A,'DS Point summary'!D:D)</f>
        <v>DW</v>
      </c>
      <c r="F61" s="19" t="str">
        <f ca="1">_xlfn.XLOOKUP(__xlnm._FilterDatabase_1515[[#This Row],[SAPSA Number]],'DS Point summary'!A:A,'DS Point summary'!E:E)</f>
        <v>S</v>
      </c>
      <c r="G61" s="21">
        <f ca="1">_xlfn.XLOOKUP(__xlnm._FilterDatabase_1515[[#This Row],[SAPSA Number]],'DS Point summary'!A:A,'DS Point summary'!F:F)</f>
        <v>56</v>
      </c>
      <c r="H61" s="21" t="s">
        <v>677</v>
      </c>
      <c r="I61" s="23">
        <f t="shared" si="3"/>
        <v>0</v>
      </c>
      <c r="J61" s="24">
        <f t="shared" si="4"/>
        <v>0</v>
      </c>
      <c r="K61" s="25">
        <v>0</v>
      </c>
      <c r="L61" s="26">
        <v>0</v>
      </c>
      <c r="M61" s="25">
        <v>0</v>
      </c>
      <c r="N61" s="26">
        <v>0</v>
      </c>
      <c r="O61" s="25">
        <v>0</v>
      </c>
      <c r="P61" s="26">
        <v>0</v>
      </c>
      <c r="Q61" s="25">
        <v>0</v>
      </c>
      <c r="R61" s="26">
        <v>0</v>
      </c>
      <c r="S61" s="25">
        <v>0</v>
      </c>
      <c r="T61" s="26">
        <v>0</v>
      </c>
      <c r="U61" s="25">
        <v>0</v>
      </c>
      <c r="V61" s="26">
        <v>0</v>
      </c>
    </row>
    <row r="62" spans="1:22" ht="14.45" customHeight="1" x14ac:dyDescent="0.25">
      <c r="A62" s="19">
        <f t="shared" si="5"/>
        <v>8</v>
      </c>
      <c r="B62" s="27">
        <v>2950</v>
      </c>
      <c r="C62" s="129" t="str">
        <f>_xlfn.XLOOKUP(__xlnm._FilterDatabase_1515[[#This Row],[SAPSA Number]],'DS Point summary'!A:A,'DS Point summary'!B:B)</f>
        <v>Renier Jansen</v>
      </c>
      <c r="D62" s="129" t="str">
        <f>_xlfn.XLOOKUP(__xlnm._FilterDatabase_1515[[#This Row],[SAPSA Number]],'DS Point summary'!A:A,'DS Point summary'!C:C)</f>
        <v>Reynders</v>
      </c>
      <c r="E62" s="130" t="str">
        <f>_xlfn.XLOOKUP(__xlnm._FilterDatabase_1515[[#This Row],[SAPSA Number]],'DS Point summary'!A:A,'DS Point summary'!D:D)</f>
        <v>RJ</v>
      </c>
      <c r="F62" s="19" t="str">
        <f ca="1">_xlfn.XLOOKUP(__xlnm._FilterDatabase_1515[[#This Row],[SAPSA Number]],'DS Point summary'!A:A,'DS Point summary'!E:E)</f>
        <v xml:space="preserve"> </v>
      </c>
      <c r="G62" s="21">
        <f ca="1">_xlfn.XLOOKUP(__xlnm._FilterDatabase_1515[[#This Row],[SAPSA Number]],'DS Point summary'!A:A,'DS Point summary'!F:F)</f>
        <v>43</v>
      </c>
      <c r="H62" s="21" t="s">
        <v>677</v>
      </c>
      <c r="I62" s="23">
        <f t="shared" si="3"/>
        <v>0</v>
      </c>
      <c r="J62" s="24">
        <f t="shared" si="4"/>
        <v>0</v>
      </c>
      <c r="K62" s="25">
        <v>0</v>
      </c>
      <c r="L62" s="26">
        <v>0</v>
      </c>
      <c r="M62" s="25">
        <v>0</v>
      </c>
      <c r="N62" s="26">
        <v>0</v>
      </c>
      <c r="O62" s="25">
        <v>0</v>
      </c>
      <c r="P62" s="26">
        <v>0</v>
      </c>
      <c r="Q62" s="25">
        <v>0</v>
      </c>
      <c r="R62" s="26">
        <v>0</v>
      </c>
      <c r="S62" s="25">
        <v>0</v>
      </c>
      <c r="T62" s="26">
        <v>0</v>
      </c>
      <c r="U62" s="25">
        <v>0</v>
      </c>
      <c r="V62" s="26">
        <v>0</v>
      </c>
    </row>
    <row r="63" spans="1:22" ht="14.45" customHeight="1" x14ac:dyDescent="0.25">
      <c r="A63" s="19">
        <f t="shared" si="5"/>
        <v>8</v>
      </c>
      <c r="B63" s="27">
        <v>2960</v>
      </c>
      <c r="C63" s="129" t="str">
        <f>_xlfn.XLOOKUP(__xlnm._FilterDatabase_1515[[#This Row],[SAPSA Number]],'DS Point summary'!A:A,'DS Point summary'!B:B)</f>
        <v>Henno</v>
      </c>
      <c r="D63" s="129" t="str">
        <f>_xlfn.XLOOKUP(__xlnm._FilterDatabase_1515[[#This Row],[SAPSA Number]],'DS Point summary'!A:A,'DS Point summary'!C:C)</f>
        <v>Terblanche</v>
      </c>
      <c r="E63" s="130" t="str">
        <f>_xlfn.XLOOKUP(__xlnm._FilterDatabase_1515[[#This Row],[SAPSA Number]],'DS Point summary'!A:A,'DS Point summary'!D:D)</f>
        <v>H</v>
      </c>
      <c r="F63" s="19" t="str">
        <f ca="1">_xlfn.XLOOKUP(__xlnm._FilterDatabase_1515[[#This Row],[SAPSA Number]],'DS Point summary'!A:A,'DS Point summary'!E:E)</f>
        <v xml:space="preserve"> </v>
      </c>
      <c r="G63" s="21">
        <f ca="1">_xlfn.XLOOKUP(__xlnm._FilterDatabase_1515[[#This Row],[SAPSA Number]],'DS Point summary'!A:A,'DS Point summary'!F:F)</f>
        <v>45</v>
      </c>
      <c r="H63" s="21" t="s">
        <v>677</v>
      </c>
      <c r="I63" s="23">
        <f t="shared" si="3"/>
        <v>0</v>
      </c>
      <c r="J63" s="24">
        <f t="shared" si="4"/>
        <v>0</v>
      </c>
      <c r="K63" s="25">
        <v>0</v>
      </c>
      <c r="L63" s="26">
        <v>0</v>
      </c>
      <c r="M63" s="25">
        <v>0</v>
      </c>
      <c r="N63" s="26">
        <v>0</v>
      </c>
      <c r="O63" s="25">
        <v>0</v>
      </c>
      <c r="P63" s="26">
        <v>0</v>
      </c>
      <c r="Q63" s="25">
        <v>0</v>
      </c>
      <c r="R63" s="26">
        <v>0</v>
      </c>
      <c r="S63" s="25">
        <v>0</v>
      </c>
      <c r="T63" s="26">
        <v>0</v>
      </c>
      <c r="U63" s="25">
        <v>0</v>
      </c>
      <c r="V63" s="26">
        <v>0</v>
      </c>
    </row>
    <row r="64" spans="1:22" ht="14.45" customHeight="1" x14ac:dyDescent="0.25">
      <c r="A64" s="19">
        <f t="shared" si="5"/>
        <v>8</v>
      </c>
      <c r="B64" s="28">
        <v>3172</v>
      </c>
      <c r="C64" s="129" t="str">
        <f>_xlfn.XLOOKUP(__xlnm._FilterDatabase_1515[[#This Row],[SAPSA Number]],'DS Point summary'!A:A,'DS Point summary'!B:B)</f>
        <v>Mervyn-John</v>
      </c>
      <c r="D64" s="129" t="str">
        <f>_xlfn.XLOOKUP(__xlnm._FilterDatabase_1515[[#This Row],[SAPSA Number]],'DS Point summary'!A:A,'DS Point summary'!C:C)</f>
        <v>Evans</v>
      </c>
      <c r="E64" s="130" t="str">
        <f>_xlfn.XLOOKUP(__xlnm._FilterDatabase_1515[[#This Row],[SAPSA Number]],'DS Point summary'!A:A,'DS Point summary'!D:D)</f>
        <v>MJ</v>
      </c>
      <c r="F64" s="19" t="str">
        <f ca="1">_xlfn.XLOOKUP(__xlnm._FilterDatabase_1515[[#This Row],[SAPSA Number]],'DS Point summary'!A:A,'DS Point summary'!E:E)</f>
        <v>SS</v>
      </c>
      <c r="G64" s="21">
        <f ca="1">_xlfn.XLOOKUP(__xlnm._FilterDatabase_1515[[#This Row],[SAPSA Number]],'DS Point summary'!A:A,'DS Point summary'!F:F)</f>
        <v>63</v>
      </c>
      <c r="H64" s="21" t="s">
        <v>677</v>
      </c>
      <c r="I64" s="23">
        <f t="shared" si="3"/>
        <v>0</v>
      </c>
      <c r="J64" s="24">
        <f t="shared" si="4"/>
        <v>0</v>
      </c>
      <c r="K64" s="25">
        <v>0</v>
      </c>
      <c r="L64" s="26">
        <v>0</v>
      </c>
      <c r="M64" s="25">
        <v>0</v>
      </c>
      <c r="N64" s="26">
        <v>0</v>
      </c>
      <c r="O64" s="25">
        <v>0</v>
      </c>
      <c r="P64" s="26">
        <v>0</v>
      </c>
      <c r="Q64" s="25">
        <v>0</v>
      </c>
      <c r="R64" s="26">
        <v>0</v>
      </c>
      <c r="S64" s="25">
        <v>0</v>
      </c>
      <c r="T64" s="26">
        <v>0</v>
      </c>
      <c r="U64" s="25">
        <v>0</v>
      </c>
      <c r="V64" s="26">
        <v>0</v>
      </c>
    </row>
    <row r="65" spans="1:22" ht="14.45" customHeight="1" x14ac:dyDescent="0.25">
      <c r="A65" s="19">
        <f t="shared" si="5"/>
        <v>8</v>
      </c>
      <c r="B65" s="28">
        <v>3173</v>
      </c>
      <c r="C65" s="129" t="str">
        <f>_xlfn.XLOOKUP(__xlnm._FilterDatabase_1515[[#This Row],[SAPSA Number]],'DS Point summary'!A:A,'DS Point summary'!B:B)</f>
        <v>Garrett-John</v>
      </c>
      <c r="D65" s="129" t="str">
        <f>_xlfn.XLOOKUP(__xlnm._FilterDatabase_1515[[#This Row],[SAPSA Number]],'DS Point summary'!A:A,'DS Point summary'!C:C)</f>
        <v>Evans</v>
      </c>
      <c r="E65" s="130" t="str">
        <f>_xlfn.XLOOKUP(__xlnm._FilterDatabase_1515[[#This Row],[SAPSA Number]],'DS Point summary'!A:A,'DS Point summary'!D:D)</f>
        <v>G-J</v>
      </c>
      <c r="F65" s="19" t="str">
        <f ca="1">_xlfn.XLOOKUP(__xlnm._FilterDatabase_1515[[#This Row],[SAPSA Number]],'DS Point summary'!A:A,'DS Point summary'!E:E)</f>
        <v xml:space="preserve"> </v>
      </c>
      <c r="G65" s="21">
        <f ca="1">_xlfn.XLOOKUP(__xlnm._FilterDatabase_1515[[#This Row],[SAPSA Number]],'DS Point summary'!A:A,'DS Point summary'!F:F)</f>
        <v>29</v>
      </c>
      <c r="H65" s="21" t="s">
        <v>677</v>
      </c>
      <c r="I65" s="23">
        <f t="shared" si="3"/>
        <v>0</v>
      </c>
      <c r="J65" s="24">
        <f t="shared" si="4"/>
        <v>0</v>
      </c>
      <c r="K65" s="25">
        <v>0</v>
      </c>
      <c r="L65" s="26">
        <v>0</v>
      </c>
      <c r="M65" s="25">
        <v>0</v>
      </c>
      <c r="N65" s="26">
        <v>0</v>
      </c>
      <c r="O65" s="25">
        <v>0</v>
      </c>
      <c r="P65" s="26">
        <v>0</v>
      </c>
      <c r="Q65" s="25">
        <v>0</v>
      </c>
      <c r="R65" s="26">
        <v>0</v>
      </c>
      <c r="S65" s="25">
        <v>0</v>
      </c>
      <c r="T65" s="26">
        <v>0</v>
      </c>
      <c r="U65" s="25">
        <v>0</v>
      </c>
      <c r="V65" s="26">
        <v>0</v>
      </c>
    </row>
    <row r="66" spans="1:22" ht="14.45" customHeight="1" x14ac:dyDescent="0.25">
      <c r="A66" s="19">
        <f t="shared" si="5"/>
        <v>8</v>
      </c>
      <c r="B66" s="28">
        <v>3209</v>
      </c>
      <c r="C66" s="129" t="str">
        <f>_xlfn.XLOOKUP(__xlnm._FilterDatabase_1515[[#This Row],[SAPSA Number]],'DS Point summary'!A:A,'DS Point summary'!B:B)</f>
        <v>Mark Theo</v>
      </c>
      <c r="D66" s="129" t="str">
        <f>_xlfn.XLOOKUP(__xlnm._FilterDatabase_1515[[#This Row],[SAPSA Number]],'DS Point summary'!A:A,'DS Point summary'!C:C)</f>
        <v>Schuurmans</v>
      </c>
      <c r="E66" s="130" t="str">
        <f>_xlfn.XLOOKUP(__xlnm._FilterDatabase_1515[[#This Row],[SAPSA Number]],'DS Point summary'!A:A,'DS Point summary'!D:D)</f>
        <v>MT</v>
      </c>
      <c r="F66" s="19" t="str">
        <f>_xlfn.XLOOKUP(__xlnm._FilterDatabase_1515[[#This Row],[SAPSA Number]],'DS Point summary'!A:A,'DS Point summary'!E:E)</f>
        <v>S</v>
      </c>
      <c r="G66" s="21">
        <f ca="1">_xlfn.XLOOKUP(__xlnm._FilterDatabase_1515[[#This Row],[SAPSA Number]],'DS Point summary'!A:A,'DS Point summary'!F:F)</f>
        <v>51</v>
      </c>
      <c r="H66" s="21" t="s">
        <v>677</v>
      </c>
      <c r="I66" s="23">
        <f t="shared" ref="I66:I97" si="6">(IF(K66&gt;0,1,0)+(IF(L66&gt;0,1,0))+(IF(M66&gt;0,1,0))+(IF(N66&gt;0,1,0))+(IF(O66&gt;0,1,0))+(IF(P66&gt;0,1,0))+(IF(Q66&gt;0,1,0))+(IF(R66&gt;0,1,0))+(IF(S66&gt;0,1,0))+(IF(T66&gt;0,1,0))+(IF(U66&gt;0,1,0))+(IF(V66&gt;0,1,0)))</f>
        <v>0</v>
      </c>
      <c r="J66" s="24">
        <f t="shared" ref="J66:J97" si="7">(LARGE(K66:U66,1)+LARGE(K66:U66,2)+LARGE(K66:U66,3)+LARGE(K66:U66,4)+LARGE(K66:U66,5))/5</f>
        <v>0</v>
      </c>
      <c r="K66" s="25">
        <v>0</v>
      </c>
      <c r="L66" s="26">
        <v>0</v>
      </c>
      <c r="M66" s="25">
        <v>0</v>
      </c>
      <c r="N66" s="26">
        <v>0</v>
      </c>
      <c r="O66" s="25">
        <v>0</v>
      </c>
      <c r="P66" s="26">
        <v>0</v>
      </c>
      <c r="Q66" s="25">
        <v>0</v>
      </c>
      <c r="R66" s="26">
        <v>0</v>
      </c>
      <c r="S66" s="25">
        <v>0</v>
      </c>
      <c r="T66" s="26">
        <v>0</v>
      </c>
      <c r="U66" s="25">
        <v>0</v>
      </c>
      <c r="V66" s="26">
        <v>0</v>
      </c>
    </row>
    <row r="67" spans="1:22" ht="14.45" customHeight="1" x14ac:dyDescent="0.25">
      <c r="A67" s="19">
        <f t="shared" si="5"/>
        <v>8</v>
      </c>
      <c r="B67" s="28">
        <v>3225</v>
      </c>
      <c r="C67" s="129" t="str">
        <f>_xlfn.XLOOKUP(__xlnm._FilterDatabase_1515[[#This Row],[SAPSA Number]],'DS Point summary'!A:A,'DS Point summary'!B:B)</f>
        <v>Justin Bernard</v>
      </c>
      <c r="D67" s="129" t="str">
        <f>_xlfn.XLOOKUP(__xlnm._FilterDatabase_1515[[#This Row],[SAPSA Number]],'DS Point summary'!A:A,'DS Point summary'!C:C)</f>
        <v>Bohler</v>
      </c>
      <c r="E67" s="130" t="str">
        <f>_xlfn.XLOOKUP(__xlnm._FilterDatabase_1515[[#This Row],[SAPSA Number]],'DS Point summary'!A:A,'DS Point summary'!D:D)</f>
        <v>JB</v>
      </c>
      <c r="F67" s="19" t="str">
        <f ca="1">_xlfn.XLOOKUP(__xlnm._FilterDatabase_1515[[#This Row],[SAPSA Number]],'DS Point summary'!A:A,'DS Point summary'!E:E)</f>
        <v xml:space="preserve"> </v>
      </c>
      <c r="G67" s="21">
        <f ca="1">_xlfn.XLOOKUP(__xlnm._FilterDatabase_1515[[#This Row],[SAPSA Number]],'DS Point summary'!A:A,'DS Point summary'!F:F)</f>
        <v>41</v>
      </c>
      <c r="H67" s="21" t="s">
        <v>677</v>
      </c>
      <c r="I67" s="23">
        <f t="shared" si="6"/>
        <v>0</v>
      </c>
      <c r="J67" s="24">
        <f t="shared" si="7"/>
        <v>0</v>
      </c>
      <c r="K67" s="25">
        <v>0</v>
      </c>
      <c r="L67" s="26">
        <v>0</v>
      </c>
      <c r="M67" s="25">
        <v>0</v>
      </c>
      <c r="N67" s="26">
        <v>0</v>
      </c>
      <c r="O67" s="25">
        <v>0</v>
      </c>
      <c r="P67" s="26">
        <v>0</v>
      </c>
      <c r="Q67" s="25">
        <v>0</v>
      </c>
      <c r="R67" s="26">
        <v>0</v>
      </c>
      <c r="S67" s="25">
        <v>0</v>
      </c>
      <c r="T67" s="26">
        <v>0</v>
      </c>
      <c r="U67" s="25">
        <v>0</v>
      </c>
      <c r="V67" s="26">
        <v>0</v>
      </c>
    </row>
    <row r="68" spans="1:22" ht="14.45" customHeight="1" x14ac:dyDescent="0.25">
      <c r="A68" s="19">
        <f t="shared" si="5"/>
        <v>8</v>
      </c>
      <c r="B68" s="29">
        <v>3226</v>
      </c>
      <c r="C68" s="129" t="str">
        <f>_xlfn.XLOOKUP(__xlnm._FilterDatabase_1515[[#This Row],[SAPSA Number]],'DS Point summary'!A:A,'DS Point summary'!B:B)</f>
        <v>Kirsty Ann</v>
      </c>
      <c r="D68" s="129" t="str">
        <f>_xlfn.XLOOKUP(__xlnm._FilterDatabase_1515[[#This Row],[SAPSA Number]],'DS Point summary'!A:A,'DS Point summary'!C:C)</f>
        <v>Bohler</v>
      </c>
      <c r="E68" s="130" t="str">
        <f>_xlfn.XLOOKUP(__xlnm._FilterDatabase_1515[[#This Row],[SAPSA Number]],'DS Point summary'!A:A,'DS Point summary'!D:D)</f>
        <v>KA</v>
      </c>
      <c r="F68" s="19" t="str">
        <f>_xlfn.XLOOKUP(__xlnm._FilterDatabase_1515[[#This Row],[SAPSA Number]],'DS Point summary'!A:A,'DS Point summary'!E:E)</f>
        <v>Lady</v>
      </c>
      <c r="G68" s="21">
        <f ca="1">_xlfn.XLOOKUP(__xlnm._FilterDatabase_1515[[#This Row],[SAPSA Number]],'DS Point summary'!A:A,'DS Point summary'!F:F)</f>
        <v>39</v>
      </c>
      <c r="H68" s="21" t="s">
        <v>677</v>
      </c>
      <c r="I68" s="23">
        <f t="shared" si="6"/>
        <v>0</v>
      </c>
      <c r="J68" s="24">
        <f t="shared" si="7"/>
        <v>0</v>
      </c>
      <c r="K68" s="25">
        <v>0</v>
      </c>
      <c r="L68" s="26">
        <v>0</v>
      </c>
      <c r="M68" s="25">
        <v>0</v>
      </c>
      <c r="N68" s="26">
        <v>0</v>
      </c>
      <c r="O68" s="25">
        <v>0</v>
      </c>
      <c r="P68" s="26">
        <v>0</v>
      </c>
      <c r="Q68" s="25">
        <v>0</v>
      </c>
      <c r="R68" s="26">
        <v>0</v>
      </c>
      <c r="S68" s="25">
        <v>0</v>
      </c>
      <c r="T68" s="26">
        <v>0</v>
      </c>
      <c r="U68" s="25">
        <v>0</v>
      </c>
      <c r="V68" s="26">
        <v>0</v>
      </c>
    </row>
    <row r="69" spans="1:22" ht="14.45" customHeight="1" x14ac:dyDescent="0.25">
      <c r="A69" s="19">
        <f t="shared" si="5"/>
        <v>8</v>
      </c>
      <c r="B69" s="28">
        <v>3268</v>
      </c>
      <c r="C69" s="129" t="str">
        <f>_xlfn.XLOOKUP(__xlnm._FilterDatabase_1515[[#This Row],[SAPSA Number]],'DS Point summary'!A:A,'DS Point summary'!B:B)</f>
        <v>Gert Hendrik</v>
      </c>
      <c r="D69" s="129" t="str">
        <f>_xlfn.XLOOKUP(__xlnm._FilterDatabase_1515[[#This Row],[SAPSA Number]],'DS Point summary'!A:A,'DS Point summary'!C:C)</f>
        <v>Putter</v>
      </c>
      <c r="E69" s="130" t="str">
        <f>_xlfn.XLOOKUP(__xlnm._FilterDatabase_1515[[#This Row],[SAPSA Number]],'DS Point summary'!A:A,'DS Point summary'!D:D)</f>
        <v>GH</v>
      </c>
      <c r="F69" s="19" t="str">
        <f ca="1">_xlfn.XLOOKUP(__xlnm._FilterDatabase_1515[[#This Row],[SAPSA Number]],'DS Point summary'!A:A,'DS Point summary'!E:E)</f>
        <v>SS</v>
      </c>
      <c r="G69" s="21">
        <f ca="1">_xlfn.XLOOKUP(__xlnm._FilterDatabase_1515[[#This Row],[SAPSA Number]],'DS Point summary'!A:A,'DS Point summary'!F:F)</f>
        <v>86</v>
      </c>
      <c r="H69" s="21" t="s">
        <v>677</v>
      </c>
      <c r="I69" s="23">
        <f t="shared" si="6"/>
        <v>0</v>
      </c>
      <c r="J69" s="24">
        <f t="shared" si="7"/>
        <v>0</v>
      </c>
      <c r="K69" s="25">
        <v>0</v>
      </c>
      <c r="L69" s="26">
        <v>0</v>
      </c>
      <c r="M69" s="25">
        <v>0</v>
      </c>
      <c r="N69" s="26">
        <v>0</v>
      </c>
      <c r="O69" s="25">
        <v>0</v>
      </c>
      <c r="P69" s="26">
        <v>0</v>
      </c>
      <c r="Q69" s="25">
        <v>0</v>
      </c>
      <c r="R69" s="26">
        <v>0</v>
      </c>
      <c r="S69" s="25">
        <v>0</v>
      </c>
      <c r="T69" s="26">
        <v>0</v>
      </c>
      <c r="U69" s="25">
        <v>0</v>
      </c>
      <c r="V69" s="26">
        <v>0</v>
      </c>
    </row>
    <row r="70" spans="1:22" x14ac:dyDescent="0.25">
      <c r="A70" s="19">
        <f t="shared" si="5"/>
        <v>8</v>
      </c>
      <c r="B70" s="29">
        <v>3338</v>
      </c>
      <c r="C70" s="129" t="str">
        <f>_xlfn.XLOOKUP(__xlnm._FilterDatabase_1515[[#This Row],[SAPSA Number]],'DS Point summary'!A:A,'DS Point summary'!B:B)</f>
        <v>Carl Johann</v>
      </c>
      <c r="D70" s="129" t="str">
        <f>_xlfn.XLOOKUP(__xlnm._FilterDatabase_1515[[#This Row],[SAPSA Number]],'DS Point summary'!A:A,'DS Point summary'!C:C)</f>
        <v>Brandt</v>
      </c>
      <c r="E70" s="130" t="str">
        <f>_xlfn.XLOOKUP(__xlnm._FilterDatabase_1515[[#This Row],[SAPSA Number]],'DS Point summary'!A:A,'DS Point summary'!D:D)</f>
        <v>CJ</v>
      </c>
      <c r="F70" s="19" t="str">
        <f ca="1">_xlfn.XLOOKUP(__xlnm._FilterDatabase_1515[[#This Row],[SAPSA Number]],'DS Point summary'!A:A,'DS Point summary'!E:E)</f>
        <v>S</v>
      </c>
      <c r="G70" s="21">
        <f ca="1">_xlfn.XLOOKUP(__xlnm._FilterDatabase_1515[[#This Row],[SAPSA Number]],'DS Point summary'!A:A,'DS Point summary'!F:F)</f>
        <v>51</v>
      </c>
      <c r="H70" s="21" t="s">
        <v>677</v>
      </c>
      <c r="I70" s="23">
        <f t="shared" si="6"/>
        <v>0</v>
      </c>
      <c r="J70" s="24">
        <f t="shared" si="7"/>
        <v>0</v>
      </c>
      <c r="K70" s="25">
        <v>0</v>
      </c>
      <c r="L70" s="26">
        <v>0</v>
      </c>
      <c r="M70" s="25">
        <v>0</v>
      </c>
      <c r="N70" s="26">
        <v>0</v>
      </c>
      <c r="O70" s="25">
        <v>0</v>
      </c>
      <c r="P70" s="26">
        <v>0</v>
      </c>
      <c r="Q70" s="25">
        <v>0</v>
      </c>
      <c r="R70" s="26">
        <v>0</v>
      </c>
      <c r="S70" s="25">
        <v>0</v>
      </c>
      <c r="T70" s="26">
        <v>0</v>
      </c>
      <c r="U70" s="25">
        <v>0</v>
      </c>
      <c r="V70" s="26">
        <v>0</v>
      </c>
    </row>
    <row r="71" spans="1:22" x14ac:dyDescent="0.25">
      <c r="A71" s="19">
        <f t="shared" si="5"/>
        <v>8</v>
      </c>
      <c r="B71" s="29">
        <v>3339</v>
      </c>
      <c r="C71" s="129" t="str">
        <f>_xlfn.XLOOKUP(__xlnm._FilterDatabase_1515[[#This Row],[SAPSA Number]],'DS Point summary'!A:A,'DS Point summary'!B:B)</f>
        <v>Hendrik Johannes</v>
      </c>
      <c r="D71" s="129" t="str">
        <f>_xlfn.XLOOKUP(__xlnm._FilterDatabase_1515[[#This Row],[SAPSA Number]],'DS Point summary'!A:A,'DS Point summary'!C:C)</f>
        <v>Joubert</v>
      </c>
      <c r="E71" s="130" t="str">
        <f>_xlfn.XLOOKUP(__xlnm._FilterDatabase_1515[[#This Row],[SAPSA Number]],'DS Point summary'!A:A,'DS Point summary'!D:D)</f>
        <v>HJ</v>
      </c>
      <c r="F71" s="19" t="str">
        <f ca="1">_xlfn.XLOOKUP(__xlnm._FilterDatabase_1515[[#This Row],[SAPSA Number]],'DS Point summary'!A:A,'DS Point summary'!E:E)</f>
        <v xml:space="preserve"> </v>
      </c>
      <c r="G71" s="21">
        <f ca="1">_xlfn.XLOOKUP(__xlnm._FilterDatabase_1515[[#This Row],[SAPSA Number]],'DS Point summary'!A:A,'DS Point summary'!F:F)</f>
        <v>49</v>
      </c>
      <c r="H71" s="21" t="s">
        <v>677</v>
      </c>
      <c r="I71" s="23">
        <f t="shared" si="6"/>
        <v>0</v>
      </c>
      <c r="J71" s="24">
        <f t="shared" si="7"/>
        <v>0</v>
      </c>
      <c r="K71" s="25">
        <v>0</v>
      </c>
      <c r="L71" s="26">
        <v>0</v>
      </c>
      <c r="M71" s="25">
        <v>0</v>
      </c>
      <c r="N71" s="26">
        <v>0</v>
      </c>
      <c r="O71" s="25">
        <v>0</v>
      </c>
      <c r="P71" s="26">
        <v>0</v>
      </c>
      <c r="Q71" s="25">
        <v>0</v>
      </c>
      <c r="R71" s="26">
        <v>0</v>
      </c>
      <c r="S71" s="25">
        <v>0</v>
      </c>
      <c r="T71" s="26">
        <v>0</v>
      </c>
      <c r="U71" s="25">
        <v>0</v>
      </c>
      <c r="V71" s="26">
        <v>0</v>
      </c>
    </row>
    <row r="72" spans="1:22" x14ac:dyDescent="0.25">
      <c r="A72" s="19">
        <f t="shared" si="5"/>
        <v>8</v>
      </c>
      <c r="B72" s="51">
        <v>3349</v>
      </c>
      <c r="C72" s="129" t="str">
        <f>_xlfn.XLOOKUP(__xlnm._FilterDatabase_1515[[#This Row],[SAPSA Number]],'DS Point summary'!A:A,'DS Point summary'!B:B)</f>
        <v>Stefanus Christiaan</v>
      </c>
      <c r="D72" s="129" t="str">
        <f>_xlfn.XLOOKUP(__xlnm._FilterDatabase_1515[[#This Row],[SAPSA Number]],'DS Point summary'!A:A,'DS Point summary'!C:C)</f>
        <v>Bosch</v>
      </c>
      <c r="E72" s="130" t="str">
        <f>_xlfn.XLOOKUP(__xlnm._FilterDatabase_1515[[#This Row],[SAPSA Number]],'DS Point summary'!A:A,'DS Point summary'!D:D)</f>
        <v>SC</v>
      </c>
      <c r="F72" s="19" t="str">
        <f ca="1">_xlfn.XLOOKUP(__xlnm._FilterDatabase_1515[[#This Row],[SAPSA Number]],'DS Point summary'!A:A,'DS Point summary'!E:E)</f>
        <v xml:space="preserve"> </v>
      </c>
      <c r="G72" s="21">
        <f ca="1">_xlfn.XLOOKUP(__xlnm._FilterDatabase_1515[[#This Row],[SAPSA Number]],'DS Point summary'!A:A,'DS Point summary'!F:F)</f>
        <v>50</v>
      </c>
      <c r="H72" s="21" t="s">
        <v>677</v>
      </c>
      <c r="I72" s="23">
        <f t="shared" si="6"/>
        <v>0</v>
      </c>
      <c r="J72" s="24">
        <f t="shared" si="7"/>
        <v>0</v>
      </c>
      <c r="K72" s="25">
        <v>0</v>
      </c>
      <c r="L72" s="26">
        <v>0</v>
      </c>
      <c r="M72" s="25">
        <v>0</v>
      </c>
      <c r="N72" s="26">
        <v>0</v>
      </c>
      <c r="O72" s="25">
        <v>0</v>
      </c>
      <c r="P72" s="26">
        <v>0</v>
      </c>
      <c r="Q72" s="25">
        <v>0</v>
      </c>
      <c r="R72" s="26">
        <v>0</v>
      </c>
      <c r="S72" s="25">
        <v>0</v>
      </c>
      <c r="T72" s="26">
        <v>0</v>
      </c>
      <c r="U72" s="25">
        <v>0</v>
      </c>
      <c r="V72" s="26">
        <v>0</v>
      </c>
    </row>
    <row r="73" spans="1:22" x14ac:dyDescent="0.25">
      <c r="A73" s="19">
        <f t="shared" si="5"/>
        <v>8</v>
      </c>
      <c r="B73" s="28">
        <v>3350</v>
      </c>
      <c r="C73" s="129" t="str">
        <f>_xlfn.XLOOKUP(__xlnm._FilterDatabase_1515[[#This Row],[SAPSA Number]],'DS Point summary'!A:A,'DS Point summary'!B:B)</f>
        <v>Conrad Ernest</v>
      </c>
      <c r="D73" s="129" t="str">
        <f>_xlfn.XLOOKUP(__xlnm._FilterDatabase_1515[[#This Row],[SAPSA Number]],'DS Point summary'!A:A,'DS Point summary'!C:C)</f>
        <v>Brandt</v>
      </c>
      <c r="E73" s="130" t="str">
        <f>_xlfn.XLOOKUP(__xlnm._FilterDatabase_1515[[#This Row],[SAPSA Number]],'DS Point summary'!A:A,'DS Point summary'!D:D)</f>
        <v>CE</v>
      </c>
      <c r="F73" s="19" t="str">
        <f ca="1">_xlfn.XLOOKUP(__xlnm._FilterDatabase_1515[[#This Row],[SAPSA Number]],'DS Point summary'!A:A,'DS Point summary'!E:E)</f>
        <v xml:space="preserve"> </v>
      </c>
      <c r="G73" s="21">
        <f ca="1">_xlfn.XLOOKUP(__xlnm._FilterDatabase_1515[[#This Row],[SAPSA Number]],'DS Point summary'!A:A,'DS Point summary'!F:F)</f>
        <v>48</v>
      </c>
      <c r="H73" s="21" t="s">
        <v>677</v>
      </c>
      <c r="I73" s="23">
        <f t="shared" si="6"/>
        <v>0</v>
      </c>
      <c r="J73" s="24">
        <f t="shared" si="7"/>
        <v>0</v>
      </c>
      <c r="K73" s="25">
        <v>0</v>
      </c>
      <c r="L73" s="26">
        <v>0</v>
      </c>
      <c r="M73" s="25">
        <v>0</v>
      </c>
      <c r="N73" s="26">
        <v>0</v>
      </c>
      <c r="O73" s="25">
        <v>0</v>
      </c>
      <c r="P73" s="26">
        <v>0</v>
      </c>
      <c r="Q73" s="25">
        <v>0</v>
      </c>
      <c r="R73" s="26">
        <v>0</v>
      </c>
      <c r="S73" s="25">
        <v>0</v>
      </c>
      <c r="T73" s="26">
        <v>0</v>
      </c>
      <c r="U73" s="25">
        <v>0</v>
      </c>
      <c r="V73" s="26">
        <v>0</v>
      </c>
    </row>
    <row r="74" spans="1:22" x14ac:dyDescent="0.25">
      <c r="A74" s="19">
        <f t="shared" si="5"/>
        <v>8</v>
      </c>
      <c r="B74" s="28">
        <v>3394</v>
      </c>
      <c r="C74" s="129" t="str">
        <f>_xlfn.XLOOKUP(__xlnm._FilterDatabase_1515[[#This Row],[SAPSA Number]],'DS Point summary'!A:A,'DS Point summary'!B:B)</f>
        <v>Rudolph Teodor</v>
      </c>
      <c r="D74" s="129" t="str">
        <f>_xlfn.XLOOKUP(__xlnm._FilterDatabase_1515[[#This Row],[SAPSA Number]],'DS Point summary'!A:A,'DS Point summary'!C:C)</f>
        <v>Buhrmann</v>
      </c>
      <c r="E74" s="130" t="str">
        <f>_xlfn.XLOOKUP(__xlnm._FilterDatabase_1515[[#This Row],[SAPSA Number]],'DS Point summary'!A:A,'DS Point summary'!D:D)</f>
        <v>RT</v>
      </c>
      <c r="F74" s="19" t="str">
        <f>_xlfn.XLOOKUP(__xlnm._FilterDatabase_1515[[#This Row],[SAPSA Number]],'DS Point summary'!A:A,'DS Point summary'!E:E)</f>
        <v>S</v>
      </c>
      <c r="G74" s="21">
        <f ca="1">_xlfn.XLOOKUP(__xlnm._FilterDatabase_1515[[#This Row],[SAPSA Number]],'DS Point summary'!A:A,'DS Point summary'!F:F)</f>
        <v>50</v>
      </c>
      <c r="H74" s="21" t="s">
        <v>677</v>
      </c>
      <c r="I74" s="23">
        <f t="shared" si="6"/>
        <v>0</v>
      </c>
      <c r="J74" s="24">
        <f t="shared" si="7"/>
        <v>0</v>
      </c>
      <c r="K74" s="25">
        <v>0</v>
      </c>
      <c r="L74" s="26">
        <v>0</v>
      </c>
      <c r="M74" s="25">
        <v>0</v>
      </c>
      <c r="N74" s="26">
        <v>0</v>
      </c>
      <c r="O74" s="25">
        <v>0</v>
      </c>
      <c r="P74" s="26">
        <v>0</v>
      </c>
      <c r="Q74" s="25">
        <v>0</v>
      </c>
      <c r="R74" s="26">
        <v>0</v>
      </c>
      <c r="S74" s="25">
        <v>0</v>
      </c>
      <c r="T74" s="26">
        <v>0</v>
      </c>
      <c r="U74" s="25">
        <v>0</v>
      </c>
      <c r="V74" s="26">
        <v>0</v>
      </c>
    </row>
    <row r="75" spans="1:22" x14ac:dyDescent="0.25">
      <c r="A75" s="19">
        <f t="shared" si="5"/>
        <v>8</v>
      </c>
      <c r="B75" s="28">
        <v>3395</v>
      </c>
      <c r="C75" s="129" t="str">
        <f>_xlfn.XLOOKUP(__xlnm._FilterDatabase_1515[[#This Row],[SAPSA Number]],'DS Point summary'!A:A,'DS Point summary'!B:B)</f>
        <v>Andrea</v>
      </c>
      <c r="D75" s="129" t="str">
        <f>_xlfn.XLOOKUP(__xlnm._FilterDatabase_1515[[#This Row],[SAPSA Number]],'DS Point summary'!A:A,'DS Point summary'!C:C)</f>
        <v>Stevenson</v>
      </c>
      <c r="E75" s="130" t="str">
        <f>_xlfn.XLOOKUP(__xlnm._FilterDatabase_1515[[#This Row],[SAPSA Number]],'DS Point summary'!A:A,'DS Point summary'!D:D)</f>
        <v>A</v>
      </c>
      <c r="F75" s="19" t="str">
        <f>_xlfn.XLOOKUP(__xlnm._FilterDatabase_1515[[#This Row],[SAPSA Number]],'DS Point summary'!A:A,'DS Point summary'!E:E)</f>
        <v>Lady</v>
      </c>
      <c r="G75" s="21">
        <f ca="1">_xlfn.XLOOKUP(__xlnm._FilterDatabase_1515[[#This Row],[SAPSA Number]],'DS Point summary'!A:A,'DS Point summary'!F:F)</f>
        <v>54</v>
      </c>
      <c r="H75" s="21" t="s">
        <v>677</v>
      </c>
      <c r="I75" s="23">
        <f t="shared" si="6"/>
        <v>0</v>
      </c>
      <c r="J75" s="24">
        <f t="shared" si="7"/>
        <v>0</v>
      </c>
      <c r="K75" s="25">
        <v>0</v>
      </c>
      <c r="L75" s="26">
        <v>0</v>
      </c>
      <c r="M75" s="25">
        <v>0</v>
      </c>
      <c r="N75" s="26">
        <v>0</v>
      </c>
      <c r="O75" s="25">
        <v>0</v>
      </c>
      <c r="P75" s="26">
        <v>0</v>
      </c>
      <c r="Q75" s="25">
        <v>0</v>
      </c>
      <c r="R75" s="26">
        <v>0</v>
      </c>
      <c r="S75" s="25">
        <v>0</v>
      </c>
      <c r="T75" s="26">
        <v>0</v>
      </c>
      <c r="U75" s="25">
        <v>0</v>
      </c>
      <c r="V75" s="26">
        <v>0</v>
      </c>
    </row>
    <row r="76" spans="1:22" x14ac:dyDescent="0.25">
      <c r="A76" s="19">
        <f t="shared" si="5"/>
        <v>8</v>
      </c>
      <c r="B76" s="27">
        <v>3396</v>
      </c>
      <c r="C76" s="129" t="str">
        <f>_xlfn.XLOOKUP(__xlnm._FilterDatabase_1515[[#This Row],[SAPSA Number]],'DS Point summary'!A:A,'DS Point summary'!B:B)</f>
        <v>Irving Robert</v>
      </c>
      <c r="D76" s="129" t="str">
        <f>_xlfn.XLOOKUP(__xlnm._FilterDatabase_1515[[#This Row],[SAPSA Number]],'DS Point summary'!A:A,'DS Point summary'!C:C)</f>
        <v>Stevenson</v>
      </c>
      <c r="E76" s="130" t="str">
        <f>_xlfn.XLOOKUP(__xlnm._FilterDatabase_1515[[#This Row],[SAPSA Number]],'DS Point summary'!A:A,'DS Point summary'!D:D)</f>
        <v>IR</v>
      </c>
      <c r="F76" s="19" t="str">
        <f ca="1">_xlfn.XLOOKUP(__xlnm._FilterDatabase_1515[[#This Row],[SAPSA Number]],'DS Point summary'!A:A,'DS Point summary'!E:E)</f>
        <v>SS</v>
      </c>
      <c r="G76" s="21">
        <f ca="1">_xlfn.XLOOKUP(__xlnm._FilterDatabase_1515[[#This Row],[SAPSA Number]],'DS Point summary'!A:A,'DS Point summary'!F:F)</f>
        <v>68</v>
      </c>
      <c r="H76" s="21" t="s">
        <v>677</v>
      </c>
      <c r="I76" s="23">
        <f t="shared" si="6"/>
        <v>0</v>
      </c>
      <c r="J76" s="24">
        <f t="shared" si="7"/>
        <v>0</v>
      </c>
      <c r="K76" s="25">
        <v>0</v>
      </c>
      <c r="L76" s="26">
        <v>0</v>
      </c>
      <c r="M76" s="25">
        <v>0</v>
      </c>
      <c r="N76" s="26">
        <v>0</v>
      </c>
      <c r="O76" s="25">
        <v>0</v>
      </c>
      <c r="P76" s="26">
        <v>0</v>
      </c>
      <c r="Q76" s="25">
        <v>0</v>
      </c>
      <c r="R76" s="26">
        <v>0</v>
      </c>
      <c r="S76" s="25">
        <v>0</v>
      </c>
      <c r="T76" s="26">
        <v>0</v>
      </c>
      <c r="U76" s="25">
        <v>0</v>
      </c>
      <c r="V76" s="26">
        <v>0</v>
      </c>
    </row>
    <row r="77" spans="1:22" x14ac:dyDescent="0.25">
      <c r="A77" s="19">
        <f t="shared" si="5"/>
        <v>8</v>
      </c>
      <c r="B77" s="33">
        <v>3416</v>
      </c>
      <c r="C77" s="129" t="str">
        <f>_xlfn.XLOOKUP(__xlnm._FilterDatabase_1515[[#This Row],[SAPSA Number]],'DS Point summary'!A:A,'DS Point summary'!B:B)</f>
        <v>Enrico Giovanni</v>
      </c>
      <c r="D77" s="129" t="str">
        <f>_xlfn.XLOOKUP(__xlnm._FilterDatabase_1515[[#This Row],[SAPSA Number]],'DS Point summary'!A:A,'DS Point summary'!C:C)</f>
        <v>Galetti</v>
      </c>
      <c r="E77" s="130" t="str">
        <f>_xlfn.XLOOKUP(__xlnm._FilterDatabase_1515[[#This Row],[SAPSA Number]],'DS Point summary'!A:A,'DS Point summary'!D:D)</f>
        <v>EG</v>
      </c>
      <c r="F77" s="19" t="str">
        <f ca="1">_xlfn.XLOOKUP(__xlnm._FilterDatabase_1515[[#This Row],[SAPSA Number]],'DS Point summary'!A:A,'DS Point summary'!E:E)</f>
        <v xml:space="preserve"> </v>
      </c>
      <c r="G77" s="21">
        <f ca="1">_xlfn.XLOOKUP(__xlnm._FilterDatabase_1515[[#This Row],[SAPSA Number]],'DS Point summary'!A:A,'DS Point summary'!F:F)</f>
        <v>39</v>
      </c>
      <c r="H77" s="21" t="s">
        <v>677</v>
      </c>
      <c r="I77" s="23">
        <f t="shared" si="6"/>
        <v>0</v>
      </c>
      <c r="J77" s="24">
        <f t="shared" si="7"/>
        <v>0</v>
      </c>
      <c r="K77" s="25">
        <v>0</v>
      </c>
      <c r="L77" s="26">
        <v>0</v>
      </c>
      <c r="M77" s="25">
        <v>0</v>
      </c>
      <c r="N77" s="26">
        <v>0</v>
      </c>
      <c r="O77" s="25">
        <v>0</v>
      </c>
      <c r="P77" s="26">
        <v>0</v>
      </c>
      <c r="Q77" s="25">
        <v>0</v>
      </c>
      <c r="R77" s="26">
        <v>0</v>
      </c>
      <c r="S77" s="25">
        <v>0</v>
      </c>
      <c r="T77" s="26">
        <v>0</v>
      </c>
      <c r="U77" s="25">
        <v>0</v>
      </c>
      <c r="V77" s="26">
        <v>0</v>
      </c>
    </row>
    <row r="78" spans="1:22" x14ac:dyDescent="0.25">
      <c r="A78" s="19">
        <f t="shared" si="5"/>
        <v>8</v>
      </c>
      <c r="B78" s="28">
        <v>3576</v>
      </c>
      <c r="C78" s="129" t="str">
        <f>_xlfn.XLOOKUP(__xlnm._FilterDatabase_1515[[#This Row],[SAPSA Number]],'DS Point summary'!A:A,'DS Point summary'!B:B)</f>
        <v>Christoff Mechiel</v>
      </c>
      <c r="D78" s="129" t="str">
        <f>_xlfn.XLOOKUP(__xlnm._FilterDatabase_1515[[#This Row],[SAPSA Number]],'DS Point summary'!A:A,'DS Point summary'!C:C)</f>
        <v>Brandt</v>
      </c>
      <c r="E78" s="130" t="str">
        <f>_xlfn.XLOOKUP(__xlnm._FilterDatabase_1515[[#This Row],[SAPSA Number]],'DS Point summary'!A:A,'DS Point summary'!D:D)</f>
        <v>CM</v>
      </c>
      <c r="F78" s="19" t="str">
        <f ca="1">_xlfn.XLOOKUP(__xlnm._FilterDatabase_1515[[#This Row],[SAPSA Number]],'DS Point summary'!A:A,'DS Point summary'!E:E)</f>
        <v xml:space="preserve"> </v>
      </c>
      <c r="G78" s="21">
        <f ca="1">_xlfn.XLOOKUP(__xlnm._FilterDatabase_1515[[#This Row],[SAPSA Number]],'DS Point summary'!A:A,'DS Point summary'!F:F)</f>
        <v>44</v>
      </c>
      <c r="H78" s="21" t="s">
        <v>677</v>
      </c>
      <c r="I78" s="23">
        <f t="shared" si="6"/>
        <v>0</v>
      </c>
      <c r="J78" s="24">
        <f t="shared" si="7"/>
        <v>0</v>
      </c>
      <c r="K78" s="25">
        <v>0</v>
      </c>
      <c r="L78" s="26">
        <v>0</v>
      </c>
      <c r="M78" s="25">
        <v>0</v>
      </c>
      <c r="N78" s="26">
        <v>0</v>
      </c>
      <c r="O78" s="25">
        <v>0</v>
      </c>
      <c r="P78" s="26">
        <v>0</v>
      </c>
      <c r="Q78" s="25">
        <v>0</v>
      </c>
      <c r="R78" s="26">
        <v>0</v>
      </c>
      <c r="S78" s="25">
        <v>0</v>
      </c>
      <c r="T78" s="26">
        <v>0</v>
      </c>
      <c r="U78" s="25">
        <v>0</v>
      </c>
      <c r="V78" s="26">
        <v>0</v>
      </c>
    </row>
    <row r="79" spans="1:22" x14ac:dyDescent="0.25">
      <c r="A79" s="19">
        <f t="shared" si="5"/>
        <v>8</v>
      </c>
      <c r="B79" s="51">
        <v>3577</v>
      </c>
      <c r="C79" s="129" t="str">
        <f>_xlfn.XLOOKUP(__xlnm._FilterDatabase_1515[[#This Row],[SAPSA Number]],'DS Point summary'!A:A,'DS Point summary'!B:B)</f>
        <v>Werner</v>
      </c>
      <c r="D79" s="129" t="str">
        <f>_xlfn.XLOOKUP(__xlnm._FilterDatabase_1515[[#This Row],[SAPSA Number]],'DS Point summary'!A:A,'DS Point summary'!C:C)</f>
        <v>Britz</v>
      </c>
      <c r="E79" s="130" t="str">
        <f>_xlfn.XLOOKUP(__xlnm._FilterDatabase_1515[[#This Row],[SAPSA Number]],'DS Point summary'!A:A,'DS Point summary'!D:D)</f>
        <v>w</v>
      </c>
      <c r="F79" s="19" t="str">
        <f ca="1">_xlfn.XLOOKUP(__xlnm._FilterDatabase_1515[[#This Row],[SAPSA Number]],'DS Point summary'!A:A,'DS Point summary'!E:E)</f>
        <v xml:space="preserve"> </v>
      </c>
      <c r="G79" s="21">
        <f ca="1">_xlfn.XLOOKUP(__xlnm._FilterDatabase_1515[[#This Row],[SAPSA Number]],'DS Point summary'!A:A,'DS Point summary'!F:F)</f>
        <v>41</v>
      </c>
      <c r="H79" s="21" t="s">
        <v>677</v>
      </c>
      <c r="I79" s="23">
        <f t="shared" si="6"/>
        <v>0</v>
      </c>
      <c r="J79" s="24">
        <f t="shared" si="7"/>
        <v>0</v>
      </c>
      <c r="K79" s="25">
        <v>0</v>
      </c>
      <c r="L79" s="26">
        <v>0</v>
      </c>
      <c r="M79" s="25">
        <v>0</v>
      </c>
      <c r="N79" s="26">
        <v>0</v>
      </c>
      <c r="O79" s="25">
        <v>0</v>
      </c>
      <c r="P79" s="26">
        <v>0</v>
      </c>
      <c r="Q79" s="25">
        <v>0</v>
      </c>
      <c r="R79" s="26">
        <v>0</v>
      </c>
      <c r="S79" s="25">
        <v>0</v>
      </c>
      <c r="T79" s="26">
        <v>0</v>
      </c>
      <c r="U79" s="25">
        <v>0</v>
      </c>
      <c r="V79" s="26">
        <v>0</v>
      </c>
    </row>
    <row r="80" spans="1:22" x14ac:dyDescent="0.25">
      <c r="A80" s="34">
        <f t="shared" si="5"/>
        <v>8</v>
      </c>
      <c r="B80" s="35">
        <v>3587</v>
      </c>
      <c r="C80" s="129" t="str">
        <f>_xlfn.XLOOKUP(__xlnm._FilterDatabase_1515[[#This Row],[SAPSA Number]],'DS Point summary'!A:A,'DS Point summary'!B:B)</f>
        <v>Daniel Lodewyk</v>
      </c>
      <c r="D80" s="129" t="str">
        <f>_xlfn.XLOOKUP(__xlnm._FilterDatabase_1515[[#This Row],[SAPSA Number]],'DS Point summary'!A:A,'DS Point summary'!C:C)</f>
        <v>Smit</v>
      </c>
      <c r="E80" s="130" t="str">
        <f>_xlfn.XLOOKUP(__xlnm._FilterDatabase_1515[[#This Row],[SAPSA Number]],'DS Point summary'!A:A,'DS Point summary'!D:D)</f>
        <v>DL</v>
      </c>
      <c r="F80" s="19" t="str">
        <f ca="1">_xlfn.XLOOKUP(__xlnm._FilterDatabase_1515[[#This Row],[SAPSA Number]],'DS Point summary'!A:A,'DS Point summary'!E:E)</f>
        <v xml:space="preserve"> </v>
      </c>
      <c r="G80" s="21">
        <f ca="1">_xlfn.XLOOKUP(__xlnm._FilterDatabase_1515[[#This Row],[SAPSA Number]],'DS Point summary'!A:A,'DS Point summary'!F:F)</f>
        <v>37</v>
      </c>
      <c r="H80" s="21" t="s">
        <v>677</v>
      </c>
      <c r="I80" s="37">
        <f t="shared" si="6"/>
        <v>0</v>
      </c>
      <c r="J80" s="24">
        <f t="shared" si="7"/>
        <v>0</v>
      </c>
      <c r="K80" s="25">
        <v>0</v>
      </c>
      <c r="L80" s="26">
        <v>0</v>
      </c>
      <c r="M80" s="25">
        <v>0</v>
      </c>
      <c r="N80" s="26">
        <v>0</v>
      </c>
      <c r="O80" s="25">
        <v>0</v>
      </c>
      <c r="P80" s="26">
        <v>0</v>
      </c>
      <c r="Q80" s="25">
        <v>0</v>
      </c>
      <c r="R80" s="26">
        <v>0</v>
      </c>
      <c r="S80" s="25">
        <v>0</v>
      </c>
      <c r="T80" s="26">
        <v>0</v>
      </c>
      <c r="U80" s="25">
        <v>0</v>
      </c>
      <c r="V80" s="26">
        <v>0</v>
      </c>
    </row>
    <row r="81" spans="1:22" x14ac:dyDescent="0.25">
      <c r="A81" s="34">
        <f t="shared" si="5"/>
        <v>8</v>
      </c>
      <c r="B81" s="35">
        <v>3703</v>
      </c>
      <c r="C81" s="129" t="str">
        <f>_xlfn.XLOOKUP(__xlnm._FilterDatabase_1515[[#This Row],[SAPSA Number]],'DS Point summary'!A:A,'DS Point summary'!B:B)</f>
        <v>Gregory Andrew</v>
      </c>
      <c r="D81" s="129" t="str">
        <f>_xlfn.XLOOKUP(__xlnm._FilterDatabase_1515[[#This Row],[SAPSA Number]],'DS Point summary'!A:A,'DS Point summary'!C:C)</f>
        <v>Salzwedel</v>
      </c>
      <c r="E81" s="130" t="str">
        <f>_xlfn.XLOOKUP(__xlnm._FilterDatabase_1515[[#This Row],[SAPSA Number]],'DS Point summary'!A:A,'DS Point summary'!D:D)</f>
        <v>G</v>
      </c>
      <c r="F81" s="19" t="str">
        <f ca="1">_xlfn.XLOOKUP(__xlnm._FilterDatabase_1515[[#This Row],[SAPSA Number]],'DS Point summary'!A:A,'DS Point summary'!E:E)</f>
        <v>S</v>
      </c>
      <c r="G81" s="21">
        <f ca="1">_xlfn.XLOOKUP(__xlnm._FilterDatabase_1515[[#This Row],[SAPSA Number]],'DS Point summary'!A:A,'DS Point summary'!F:F)</f>
        <v>53</v>
      </c>
      <c r="H81" s="21" t="s">
        <v>677</v>
      </c>
      <c r="I81" s="37">
        <f t="shared" si="6"/>
        <v>0</v>
      </c>
      <c r="J81" s="24">
        <f t="shared" si="7"/>
        <v>0</v>
      </c>
      <c r="K81" s="25">
        <v>0</v>
      </c>
      <c r="L81" s="26">
        <v>0</v>
      </c>
      <c r="M81" s="25">
        <v>0</v>
      </c>
      <c r="N81" s="26">
        <v>0</v>
      </c>
      <c r="O81" s="25">
        <v>0</v>
      </c>
      <c r="P81" s="26">
        <v>0</v>
      </c>
      <c r="Q81" s="25">
        <v>0</v>
      </c>
      <c r="R81" s="26">
        <v>0</v>
      </c>
      <c r="S81" s="25">
        <v>0</v>
      </c>
      <c r="T81" s="26">
        <v>0</v>
      </c>
      <c r="U81" s="25">
        <v>0</v>
      </c>
      <c r="V81" s="26">
        <v>0</v>
      </c>
    </row>
    <row r="82" spans="1:22" x14ac:dyDescent="0.25">
      <c r="A82" s="34">
        <f t="shared" si="5"/>
        <v>8</v>
      </c>
      <c r="B82" s="35">
        <v>3782</v>
      </c>
      <c r="C82" s="129" t="str">
        <f>_xlfn.XLOOKUP(__xlnm._FilterDatabase_1515[[#This Row],[SAPSA Number]],'DS Point summary'!A:A,'DS Point summary'!B:B)</f>
        <v>Gary Athol</v>
      </c>
      <c r="D82" s="129" t="str">
        <f>_xlfn.XLOOKUP(__xlnm._FilterDatabase_1515[[#This Row],[SAPSA Number]],'DS Point summary'!A:A,'DS Point summary'!C:C)</f>
        <v>Hagemann</v>
      </c>
      <c r="E82" s="130" t="str">
        <f>_xlfn.XLOOKUP(__xlnm._FilterDatabase_1515[[#This Row],[SAPSA Number]],'DS Point summary'!A:A,'DS Point summary'!D:D)</f>
        <v>GA</v>
      </c>
      <c r="F82" s="19" t="str">
        <f ca="1">_xlfn.XLOOKUP(__xlnm._FilterDatabase_1515[[#This Row],[SAPSA Number]],'DS Point summary'!A:A,'DS Point summary'!E:E)</f>
        <v>S</v>
      </c>
      <c r="G82" s="21">
        <f ca="1">_xlfn.XLOOKUP(__xlnm._FilterDatabase_1515[[#This Row],[SAPSA Number]],'DS Point summary'!A:A,'DS Point summary'!F:F)</f>
        <v>52</v>
      </c>
      <c r="H82" s="21" t="s">
        <v>677</v>
      </c>
      <c r="I82" s="37">
        <f t="shared" si="6"/>
        <v>0</v>
      </c>
      <c r="J82" s="24">
        <f t="shared" si="7"/>
        <v>0</v>
      </c>
      <c r="K82" s="25">
        <v>0</v>
      </c>
      <c r="L82" s="26">
        <v>0</v>
      </c>
      <c r="M82" s="25">
        <v>0</v>
      </c>
      <c r="N82" s="26">
        <v>0</v>
      </c>
      <c r="O82" s="25">
        <v>0</v>
      </c>
      <c r="P82" s="26">
        <v>0</v>
      </c>
      <c r="Q82" s="25">
        <v>0</v>
      </c>
      <c r="R82" s="26">
        <v>0</v>
      </c>
      <c r="S82" s="25">
        <v>0</v>
      </c>
      <c r="T82" s="26">
        <v>0</v>
      </c>
      <c r="U82" s="25">
        <v>0</v>
      </c>
      <c r="V82" s="26">
        <v>0</v>
      </c>
    </row>
    <row r="83" spans="1:22" x14ac:dyDescent="0.25">
      <c r="A83" s="34">
        <f t="shared" si="5"/>
        <v>8</v>
      </c>
      <c r="B83" s="35">
        <v>3810</v>
      </c>
      <c r="C83" s="129" t="str">
        <f>_xlfn.XLOOKUP(__xlnm._FilterDatabase_1515[[#This Row],[SAPSA Number]],'DS Point summary'!A:A,'DS Point summary'!B:B)</f>
        <v>Roelof</v>
      </c>
      <c r="D83" s="129" t="str">
        <f>_xlfn.XLOOKUP(__xlnm._FilterDatabase_1515[[#This Row],[SAPSA Number]],'DS Point summary'!A:A,'DS Point summary'!C:C)</f>
        <v>Liebenberg</v>
      </c>
      <c r="E83" s="130" t="str">
        <f>_xlfn.XLOOKUP(__xlnm._FilterDatabase_1515[[#This Row],[SAPSA Number]],'DS Point summary'!A:A,'DS Point summary'!D:D)</f>
        <v>R</v>
      </c>
      <c r="F83" s="19" t="str">
        <f ca="1">_xlfn.XLOOKUP(__xlnm._FilterDatabase_1515[[#This Row],[SAPSA Number]],'DS Point summary'!A:A,'DS Point summary'!E:E)</f>
        <v>S</v>
      </c>
      <c r="G83" s="21">
        <f ca="1">_xlfn.XLOOKUP(__xlnm._FilterDatabase_1515[[#This Row],[SAPSA Number]],'DS Point summary'!A:A,'DS Point summary'!F:F)</f>
        <v>54</v>
      </c>
      <c r="H83" s="21" t="s">
        <v>677</v>
      </c>
      <c r="I83" s="37">
        <f t="shared" si="6"/>
        <v>0</v>
      </c>
      <c r="J83" s="24">
        <f t="shared" si="7"/>
        <v>0</v>
      </c>
      <c r="K83" s="25">
        <v>0</v>
      </c>
      <c r="L83" s="26">
        <v>0</v>
      </c>
      <c r="M83" s="25">
        <v>0</v>
      </c>
      <c r="N83" s="26">
        <v>0</v>
      </c>
      <c r="O83" s="25">
        <v>0</v>
      </c>
      <c r="P83" s="26">
        <v>0</v>
      </c>
      <c r="Q83" s="25">
        <v>0</v>
      </c>
      <c r="R83" s="26">
        <v>0</v>
      </c>
      <c r="S83" s="25">
        <v>0</v>
      </c>
      <c r="T83" s="26">
        <v>0</v>
      </c>
      <c r="U83" s="25">
        <v>0</v>
      </c>
      <c r="V83" s="26">
        <v>0</v>
      </c>
    </row>
    <row r="84" spans="1:22" x14ac:dyDescent="0.25">
      <c r="A84" s="34">
        <f t="shared" si="5"/>
        <v>8</v>
      </c>
      <c r="B84" s="35">
        <v>3822</v>
      </c>
      <c r="C84" s="129" t="str">
        <f>_xlfn.XLOOKUP(__xlnm._FilterDatabase_1515[[#This Row],[SAPSA Number]],'DS Point summary'!A:A,'DS Point summary'!B:B)</f>
        <v>Wayne Erald</v>
      </c>
      <c r="D84" s="129" t="str">
        <f>_xlfn.XLOOKUP(__xlnm._FilterDatabase_1515[[#This Row],[SAPSA Number]],'DS Point summary'!A:A,'DS Point summary'!C:C)</f>
        <v>Schmidt</v>
      </c>
      <c r="E84" s="130" t="str">
        <f>_xlfn.XLOOKUP(__xlnm._FilterDatabase_1515[[#This Row],[SAPSA Number]],'DS Point summary'!A:A,'DS Point summary'!D:D)</f>
        <v>WE</v>
      </c>
      <c r="F84" s="19" t="str">
        <f ca="1">_xlfn.XLOOKUP(__xlnm._FilterDatabase_1515[[#This Row],[SAPSA Number]],'DS Point summary'!A:A,'DS Point summary'!E:E)</f>
        <v xml:space="preserve"> </v>
      </c>
      <c r="G84" s="21">
        <f ca="1">_xlfn.XLOOKUP(__xlnm._FilterDatabase_1515[[#This Row],[SAPSA Number]],'DS Point summary'!A:A,'DS Point summary'!F:F)</f>
        <v>49</v>
      </c>
      <c r="H84" s="21" t="s">
        <v>677</v>
      </c>
      <c r="I84" s="37">
        <f t="shared" si="6"/>
        <v>0</v>
      </c>
      <c r="J84" s="24">
        <f t="shared" si="7"/>
        <v>0</v>
      </c>
      <c r="K84" s="25">
        <v>0</v>
      </c>
      <c r="L84" s="26">
        <v>0</v>
      </c>
      <c r="M84" s="25">
        <v>0</v>
      </c>
      <c r="N84" s="26">
        <v>0</v>
      </c>
      <c r="O84" s="25">
        <v>0</v>
      </c>
      <c r="P84" s="26">
        <v>0</v>
      </c>
      <c r="Q84" s="25">
        <v>0</v>
      </c>
      <c r="R84" s="26">
        <v>0</v>
      </c>
      <c r="S84" s="25">
        <v>0</v>
      </c>
      <c r="T84" s="26">
        <v>0</v>
      </c>
      <c r="U84" s="25">
        <v>0</v>
      </c>
      <c r="V84" s="26">
        <v>0</v>
      </c>
    </row>
    <row r="85" spans="1:22" x14ac:dyDescent="0.25">
      <c r="A85" s="38">
        <f t="shared" si="5"/>
        <v>8</v>
      </c>
      <c r="B85" s="35">
        <v>3832</v>
      </c>
      <c r="C85" s="129" t="str">
        <f>_xlfn.XLOOKUP(__xlnm._FilterDatabase_1515[[#This Row],[SAPSA Number]],'DS Point summary'!A:A,'DS Point summary'!B:B)</f>
        <v>Dion Rowlands</v>
      </c>
      <c r="D85" s="129" t="str">
        <f>_xlfn.XLOOKUP(__xlnm._FilterDatabase_1515[[#This Row],[SAPSA Number]],'DS Point summary'!A:A,'DS Point summary'!C:C)</f>
        <v>Stead</v>
      </c>
      <c r="E85" s="130" t="str">
        <f>_xlfn.XLOOKUP(__xlnm._FilterDatabase_1515[[#This Row],[SAPSA Number]],'DS Point summary'!A:A,'DS Point summary'!D:D)</f>
        <v>DR</v>
      </c>
      <c r="F85" s="19" t="str">
        <f>_xlfn.XLOOKUP(__xlnm._FilterDatabase_1515[[#This Row],[SAPSA Number]],'DS Point summary'!A:A,'DS Point summary'!E:E)</f>
        <v>S</v>
      </c>
      <c r="G85" s="21">
        <f ca="1">_xlfn.XLOOKUP(__xlnm._FilterDatabase_1515[[#This Row],[SAPSA Number]],'DS Point summary'!A:A,'DS Point summary'!F:F)</f>
        <v>50</v>
      </c>
      <c r="H85" s="21" t="s">
        <v>677</v>
      </c>
      <c r="I85" s="37">
        <f t="shared" si="6"/>
        <v>0</v>
      </c>
      <c r="J85" s="24">
        <f t="shared" si="7"/>
        <v>0</v>
      </c>
      <c r="K85" s="25">
        <v>0</v>
      </c>
      <c r="L85" s="26">
        <v>0</v>
      </c>
      <c r="M85" s="25">
        <v>0</v>
      </c>
      <c r="N85" s="26">
        <v>0</v>
      </c>
      <c r="O85" s="25">
        <v>0</v>
      </c>
      <c r="P85" s="26">
        <v>0</v>
      </c>
      <c r="Q85" s="25">
        <v>0</v>
      </c>
      <c r="R85" s="26">
        <v>0</v>
      </c>
      <c r="S85" s="25">
        <v>0</v>
      </c>
      <c r="T85" s="26">
        <v>0</v>
      </c>
      <c r="U85" s="25">
        <v>0</v>
      </c>
      <c r="V85" s="26">
        <v>0</v>
      </c>
    </row>
    <row r="86" spans="1:22" x14ac:dyDescent="0.25">
      <c r="A86" s="38">
        <f t="shared" si="5"/>
        <v>8</v>
      </c>
      <c r="B86" s="39">
        <v>3836</v>
      </c>
      <c r="C86" s="129" t="str">
        <f>_xlfn.XLOOKUP(__xlnm._FilterDatabase_1515[[#This Row],[SAPSA Number]],'DS Point summary'!A:A,'DS Point summary'!B:B)</f>
        <v>Deon</v>
      </c>
      <c r="D86" s="129" t="str">
        <f>_xlfn.XLOOKUP(__xlnm._FilterDatabase_1515[[#This Row],[SAPSA Number]],'DS Point summary'!A:A,'DS Point summary'!C:C)</f>
        <v>Storm</v>
      </c>
      <c r="E86" s="130" t="str">
        <f>_xlfn.XLOOKUP(__xlnm._FilterDatabase_1515[[#This Row],[SAPSA Number]],'DS Point summary'!A:A,'DS Point summary'!D:D)</f>
        <v>D</v>
      </c>
      <c r="F86" s="19" t="str">
        <f ca="1">_xlfn.XLOOKUP(__xlnm._FilterDatabase_1515[[#This Row],[SAPSA Number]],'DS Point summary'!A:A,'DS Point summary'!E:E)</f>
        <v>SS</v>
      </c>
      <c r="G86" s="21">
        <f ca="1">_xlfn.XLOOKUP(__xlnm._FilterDatabase_1515[[#This Row],[SAPSA Number]],'DS Point summary'!A:A,'DS Point summary'!F:F)</f>
        <v>65</v>
      </c>
      <c r="H86" s="21" t="s">
        <v>677</v>
      </c>
      <c r="I86" s="37">
        <f t="shared" si="6"/>
        <v>0</v>
      </c>
      <c r="J86" s="24">
        <f t="shared" si="7"/>
        <v>0</v>
      </c>
      <c r="K86" s="25">
        <v>0</v>
      </c>
      <c r="L86" s="26">
        <v>0</v>
      </c>
      <c r="M86" s="25">
        <v>0</v>
      </c>
      <c r="N86" s="26">
        <v>0</v>
      </c>
      <c r="O86" s="25">
        <v>0</v>
      </c>
      <c r="P86" s="26">
        <v>0</v>
      </c>
      <c r="Q86" s="25">
        <v>0</v>
      </c>
      <c r="R86" s="26">
        <v>0</v>
      </c>
      <c r="S86" s="25">
        <v>0</v>
      </c>
      <c r="T86" s="26">
        <v>0</v>
      </c>
      <c r="U86" s="25">
        <v>0</v>
      </c>
      <c r="V86" s="26">
        <v>0</v>
      </c>
    </row>
    <row r="87" spans="1:22" x14ac:dyDescent="0.25">
      <c r="A87" s="38">
        <f t="shared" si="5"/>
        <v>8</v>
      </c>
      <c r="B87" s="53">
        <v>3837</v>
      </c>
      <c r="C87" s="129" t="str">
        <f>_xlfn.XLOOKUP(__xlnm._FilterDatabase_1515[[#This Row],[SAPSA Number]],'DS Point summary'!A:A,'DS Point summary'!B:B)</f>
        <v>Danéel Jonne</v>
      </c>
      <c r="D87" s="129" t="str">
        <f>_xlfn.XLOOKUP(__xlnm._FilterDatabase_1515[[#This Row],[SAPSA Number]],'DS Point summary'!A:A,'DS Point summary'!C:C)</f>
        <v>Van Eck</v>
      </c>
      <c r="E87" s="130" t="str">
        <f>_xlfn.XLOOKUP(__xlnm._FilterDatabase_1515[[#This Row],[SAPSA Number]],'DS Point summary'!A:A,'DS Point summary'!D:D)</f>
        <v>DJ</v>
      </c>
      <c r="F87" s="19" t="str">
        <f ca="1">_xlfn.XLOOKUP(__xlnm._FilterDatabase_1515[[#This Row],[SAPSA Number]],'DS Point summary'!A:A,'DS Point summary'!E:E)</f>
        <v xml:space="preserve"> </v>
      </c>
      <c r="G87" s="21">
        <f ca="1">_xlfn.XLOOKUP(__xlnm._FilterDatabase_1515[[#This Row],[SAPSA Number]],'DS Point summary'!A:A,'DS Point summary'!F:F)</f>
        <v>46</v>
      </c>
      <c r="H87" s="21" t="s">
        <v>677</v>
      </c>
      <c r="I87" s="37">
        <f t="shared" si="6"/>
        <v>0</v>
      </c>
      <c r="J87" s="24">
        <f t="shared" si="7"/>
        <v>0</v>
      </c>
      <c r="K87" s="25">
        <v>0</v>
      </c>
      <c r="L87" s="26">
        <v>0</v>
      </c>
      <c r="M87" s="25">
        <v>0</v>
      </c>
      <c r="N87" s="26">
        <v>0</v>
      </c>
      <c r="O87" s="25">
        <v>0</v>
      </c>
      <c r="P87" s="26">
        <v>0</v>
      </c>
      <c r="Q87" s="25">
        <v>0</v>
      </c>
      <c r="R87" s="26">
        <v>0</v>
      </c>
      <c r="S87" s="25">
        <v>0</v>
      </c>
      <c r="T87" s="26">
        <v>0</v>
      </c>
      <c r="U87" s="25">
        <v>0</v>
      </c>
      <c r="V87" s="26">
        <v>0</v>
      </c>
    </row>
    <row r="88" spans="1:22" x14ac:dyDescent="0.25">
      <c r="A88" s="38">
        <f t="shared" si="5"/>
        <v>8</v>
      </c>
      <c r="B88" s="47">
        <v>3842</v>
      </c>
      <c r="C88" s="129" t="str">
        <f>_xlfn.XLOOKUP(__xlnm._FilterDatabase_1515[[#This Row],[SAPSA Number]],'DS Point summary'!A:A,'DS Point summary'!B:B)</f>
        <v>Gideon Coenraad</v>
      </c>
      <c r="D88" s="129" t="str">
        <f>_xlfn.XLOOKUP(__xlnm._FilterDatabase_1515[[#This Row],[SAPSA Number]],'DS Point summary'!A:A,'DS Point summary'!C:C)</f>
        <v>Muller</v>
      </c>
      <c r="E88" s="130" t="str">
        <f>_xlfn.XLOOKUP(__xlnm._FilterDatabase_1515[[#This Row],[SAPSA Number]],'DS Point summary'!A:A,'DS Point summary'!D:D)</f>
        <v>GC</v>
      </c>
      <c r="F88" s="19" t="str">
        <f ca="1">_xlfn.XLOOKUP(__xlnm._FilterDatabase_1515[[#This Row],[SAPSA Number]],'DS Point summary'!A:A,'DS Point summary'!E:E)</f>
        <v xml:space="preserve"> </v>
      </c>
      <c r="G88" s="21">
        <f ca="1">_xlfn.XLOOKUP(__xlnm._FilterDatabase_1515[[#This Row],[SAPSA Number]],'DS Point summary'!A:A,'DS Point summary'!F:F)</f>
        <v>42</v>
      </c>
      <c r="H88" s="21" t="s">
        <v>677</v>
      </c>
      <c r="I88" s="37">
        <f t="shared" si="6"/>
        <v>0</v>
      </c>
      <c r="J88" s="24">
        <f t="shared" si="7"/>
        <v>0</v>
      </c>
      <c r="K88" s="25">
        <v>0</v>
      </c>
      <c r="L88" s="26">
        <v>0</v>
      </c>
      <c r="M88" s="25">
        <v>0</v>
      </c>
      <c r="N88" s="26">
        <v>0</v>
      </c>
      <c r="O88" s="25">
        <v>0</v>
      </c>
      <c r="P88" s="26">
        <v>0</v>
      </c>
      <c r="Q88" s="25">
        <v>0</v>
      </c>
      <c r="R88" s="26">
        <v>0</v>
      </c>
      <c r="S88" s="25">
        <v>0</v>
      </c>
      <c r="T88" s="26">
        <v>0</v>
      </c>
      <c r="U88" s="25">
        <v>0</v>
      </c>
      <c r="V88" s="26">
        <v>0</v>
      </c>
    </row>
    <row r="89" spans="1:22" x14ac:dyDescent="0.25">
      <c r="A89" s="38">
        <f t="shared" si="5"/>
        <v>8</v>
      </c>
      <c r="B89" s="35">
        <v>4094</v>
      </c>
      <c r="C89" s="129" t="str">
        <f>_xlfn.XLOOKUP(__xlnm._FilterDatabase_1515[[#This Row],[SAPSA Number]],'DS Point summary'!A:A,'DS Point summary'!B:B)</f>
        <v>Johan</v>
      </c>
      <c r="D89" s="129" t="str">
        <f>_xlfn.XLOOKUP(__xlnm._FilterDatabase_1515[[#This Row],[SAPSA Number]],'DS Point summary'!A:A,'DS Point summary'!C:C)</f>
        <v>Kemp</v>
      </c>
      <c r="E89" s="130" t="str">
        <f>_xlfn.XLOOKUP(__xlnm._FilterDatabase_1515[[#This Row],[SAPSA Number]],'DS Point summary'!A:A,'DS Point summary'!D:D)</f>
        <v>J</v>
      </c>
      <c r="F89" s="19" t="str">
        <f ca="1">_xlfn.XLOOKUP(__xlnm._FilterDatabase_1515[[#This Row],[SAPSA Number]],'DS Point summary'!A:A,'DS Point summary'!E:E)</f>
        <v xml:space="preserve"> </v>
      </c>
      <c r="G89" s="21">
        <f ca="1">_xlfn.XLOOKUP(__xlnm._FilterDatabase_1515[[#This Row],[SAPSA Number]],'DS Point summary'!A:A,'DS Point summary'!F:F)</f>
        <v>40</v>
      </c>
      <c r="H89" s="21" t="s">
        <v>677</v>
      </c>
      <c r="I89" s="37">
        <f t="shared" si="6"/>
        <v>0</v>
      </c>
      <c r="J89" s="24">
        <f t="shared" si="7"/>
        <v>0</v>
      </c>
      <c r="K89" s="25">
        <v>0</v>
      </c>
      <c r="L89" s="26">
        <v>0</v>
      </c>
      <c r="M89" s="25">
        <v>0</v>
      </c>
      <c r="N89" s="26">
        <v>0</v>
      </c>
      <c r="O89" s="25">
        <v>0</v>
      </c>
      <c r="P89" s="26">
        <v>0</v>
      </c>
      <c r="Q89" s="25">
        <v>0</v>
      </c>
      <c r="R89" s="26">
        <v>0</v>
      </c>
      <c r="S89" s="25">
        <v>0</v>
      </c>
      <c r="T89" s="26">
        <v>0</v>
      </c>
      <c r="U89" s="25">
        <v>0</v>
      </c>
      <c r="V89" s="26">
        <v>0</v>
      </c>
    </row>
    <row r="90" spans="1:22" x14ac:dyDescent="0.25">
      <c r="A90" s="38">
        <f t="shared" si="5"/>
        <v>8</v>
      </c>
      <c r="B90" s="35">
        <v>4272</v>
      </c>
      <c r="C90" s="129" t="str">
        <f>_xlfn.XLOOKUP(__xlnm._FilterDatabase_1515[[#This Row],[SAPSA Number]],'DS Point summary'!A:A,'DS Point summary'!B:B)</f>
        <v>Theuns Fichardt</v>
      </c>
      <c r="D90" s="129" t="str">
        <f>_xlfn.XLOOKUP(__xlnm._FilterDatabase_1515[[#This Row],[SAPSA Number]],'DS Point summary'!A:A,'DS Point summary'!C:C)</f>
        <v>Skea</v>
      </c>
      <c r="E90" s="130" t="str">
        <f>_xlfn.XLOOKUP(__xlnm._FilterDatabase_1515[[#This Row],[SAPSA Number]],'DS Point summary'!A:A,'DS Point summary'!D:D)</f>
        <v>TF</v>
      </c>
      <c r="F90" s="19" t="str">
        <f ca="1">_xlfn.XLOOKUP(__xlnm._FilterDatabase_1515[[#This Row],[SAPSA Number]],'DS Point summary'!A:A,'DS Point summary'!E:E)</f>
        <v xml:space="preserve"> </v>
      </c>
      <c r="G90" s="21">
        <f ca="1">_xlfn.XLOOKUP(__xlnm._FilterDatabase_1515[[#This Row],[SAPSA Number]],'DS Point summary'!A:A,'DS Point summary'!F:F)</f>
        <v>49</v>
      </c>
      <c r="H90" s="21" t="s">
        <v>677</v>
      </c>
      <c r="I90" s="37">
        <f t="shared" si="6"/>
        <v>0</v>
      </c>
      <c r="J90" s="24">
        <f t="shared" si="7"/>
        <v>0</v>
      </c>
      <c r="K90" s="25">
        <v>0</v>
      </c>
      <c r="L90" s="26">
        <v>0</v>
      </c>
      <c r="M90" s="25">
        <v>0</v>
      </c>
      <c r="N90" s="26">
        <v>0</v>
      </c>
      <c r="O90" s="25">
        <v>0</v>
      </c>
      <c r="P90" s="26">
        <v>0</v>
      </c>
      <c r="Q90" s="25">
        <v>0</v>
      </c>
      <c r="R90" s="26">
        <v>0</v>
      </c>
      <c r="S90" s="25">
        <v>0</v>
      </c>
      <c r="T90" s="26">
        <v>0</v>
      </c>
      <c r="U90" s="25">
        <v>0</v>
      </c>
      <c r="V90" s="26">
        <v>0</v>
      </c>
    </row>
    <row r="91" spans="1:22" x14ac:dyDescent="0.25">
      <c r="A91" s="38">
        <f t="shared" si="5"/>
        <v>8</v>
      </c>
      <c r="B91" s="35">
        <v>4315</v>
      </c>
      <c r="C91" s="129" t="str">
        <f>_xlfn.XLOOKUP(__xlnm._FilterDatabase_1515[[#This Row],[SAPSA Number]],'DS Point summary'!A:A,'DS Point summary'!B:B)</f>
        <v>Jessica</v>
      </c>
      <c r="D91" s="129" t="str">
        <f>_xlfn.XLOOKUP(__xlnm._FilterDatabase_1515[[#This Row],[SAPSA Number]],'DS Point summary'!A:A,'DS Point summary'!C:C)</f>
        <v>Kruger</v>
      </c>
      <c r="E91" s="130" t="str">
        <f>_xlfn.XLOOKUP(__xlnm._FilterDatabase_1515[[#This Row],[SAPSA Number]],'DS Point summary'!A:A,'DS Point summary'!D:D)</f>
        <v>J</v>
      </c>
      <c r="F91" s="19" t="str">
        <f>_xlfn.XLOOKUP(__xlnm._FilterDatabase_1515[[#This Row],[SAPSA Number]],'DS Point summary'!A:A,'DS Point summary'!E:E)</f>
        <v>Lady</v>
      </c>
      <c r="G91" s="21">
        <f ca="1">_xlfn.XLOOKUP(__xlnm._FilterDatabase_1515[[#This Row],[SAPSA Number]],'DS Point summary'!A:A,'DS Point summary'!F:F)</f>
        <v>39</v>
      </c>
      <c r="H91" s="21" t="s">
        <v>677</v>
      </c>
      <c r="I91" s="37">
        <f t="shared" si="6"/>
        <v>0</v>
      </c>
      <c r="J91" s="24">
        <f t="shared" si="7"/>
        <v>0</v>
      </c>
      <c r="K91" s="25">
        <v>0</v>
      </c>
      <c r="L91" s="26">
        <v>0</v>
      </c>
      <c r="M91" s="25">
        <v>0</v>
      </c>
      <c r="N91" s="26">
        <v>0</v>
      </c>
      <c r="O91" s="25">
        <v>0</v>
      </c>
      <c r="P91" s="26">
        <v>0</v>
      </c>
      <c r="Q91" s="25">
        <v>0</v>
      </c>
      <c r="R91" s="26">
        <v>0</v>
      </c>
      <c r="S91" s="25">
        <v>0</v>
      </c>
      <c r="T91" s="26">
        <v>0</v>
      </c>
      <c r="U91" s="25">
        <v>0</v>
      </c>
      <c r="V91" s="26">
        <v>0</v>
      </c>
    </row>
    <row r="92" spans="1:22" x14ac:dyDescent="0.25">
      <c r="A92" s="38">
        <f t="shared" si="5"/>
        <v>8</v>
      </c>
      <c r="B92" s="35">
        <v>4316</v>
      </c>
      <c r="C92" s="129" t="str">
        <f>_xlfn.XLOOKUP(__xlnm._FilterDatabase_1515[[#This Row],[SAPSA Number]],'DS Point summary'!A:A,'DS Point summary'!B:B)</f>
        <v>Wilhelm Jacobus</v>
      </c>
      <c r="D92" s="129" t="str">
        <f>_xlfn.XLOOKUP(__xlnm._FilterDatabase_1515[[#This Row],[SAPSA Number]],'DS Point summary'!A:A,'DS Point summary'!C:C)</f>
        <v>Coetzee</v>
      </c>
      <c r="E92" s="130" t="str">
        <f>_xlfn.XLOOKUP(__xlnm._FilterDatabase_1515[[#This Row],[SAPSA Number]],'DS Point summary'!A:A,'DS Point summary'!D:D)</f>
        <v>WJ</v>
      </c>
      <c r="F92" s="19" t="str">
        <f ca="1">_xlfn.XLOOKUP(__xlnm._FilterDatabase_1515[[#This Row],[SAPSA Number]],'DS Point summary'!A:A,'DS Point summary'!E:E)</f>
        <v>S</v>
      </c>
      <c r="G92" s="21">
        <f ca="1">_xlfn.XLOOKUP(__xlnm._FilterDatabase_1515[[#This Row],[SAPSA Number]],'DS Point summary'!A:A,'DS Point summary'!F:F)</f>
        <v>52</v>
      </c>
      <c r="H92" s="21" t="s">
        <v>677</v>
      </c>
      <c r="I92" s="37">
        <f t="shared" si="6"/>
        <v>0</v>
      </c>
      <c r="J92" s="24">
        <f t="shared" si="7"/>
        <v>0</v>
      </c>
      <c r="K92" s="25">
        <v>0</v>
      </c>
      <c r="L92" s="26">
        <v>0</v>
      </c>
      <c r="M92" s="25">
        <v>0</v>
      </c>
      <c r="N92" s="26">
        <v>0</v>
      </c>
      <c r="O92" s="25">
        <v>0</v>
      </c>
      <c r="P92" s="26">
        <v>0</v>
      </c>
      <c r="Q92" s="25">
        <v>0</v>
      </c>
      <c r="R92" s="26">
        <v>0</v>
      </c>
      <c r="S92" s="25">
        <v>0</v>
      </c>
      <c r="T92" s="26">
        <v>0</v>
      </c>
      <c r="U92" s="25">
        <v>0</v>
      </c>
      <c r="V92" s="26">
        <v>0</v>
      </c>
    </row>
    <row r="93" spans="1:22" x14ac:dyDescent="0.25">
      <c r="A93" s="34">
        <f>RANK(J93,J$2:J$158,0)</f>
        <v>8</v>
      </c>
      <c r="B93" s="99">
        <v>4621</v>
      </c>
      <c r="C93" s="129" t="str">
        <f>_xlfn.XLOOKUP(__xlnm._FilterDatabase_1515[[#This Row],[SAPSA Number]],'DS Point summary'!A:A,'DS Point summary'!B:B)</f>
        <v>Colin</v>
      </c>
      <c r="D93" s="129" t="str">
        <f>_xlfn.XLOOKUP(__xlnm._FilterDatabase_1515[[#This Row],[SAPSA Number]],'DS Point summary'!A:A,'DS Point summary'!C:C)</f>
        <v>Bowring</v>
      </c>
      <c r="E93" s="130" t="str">
        <f>_xlfn.XLOOKUP(__xlnm._FilterDatabase_1515[[#This Row],[SAPSA Number]],'DS Point summary'!A:A,'DS Point summary'!D:D)</f>
        <v>C</v>
      </c>
      <c r="F93" s="19" t="str">
        <f>_xlfn.XLOOKUP(__xlnm._FilterDatabase_1515[[#This Row],[SAPSA Number]],'DS Point summary'!A:A,'DS Point summary'!E:E)</f>
        <v>SS</v>
      </c>
      <c r="G93" s="21">
        <f ca="1">_xlfn.XLOOKUP(__xlnm._FilterDatabase_1515[[#This Row],[SAPSA Number]],'DS Point summary'!A:A,'DS Point summary'!F:F)</f>
        <v>60</v>
      </c>
      <c r="H93" s="21" t="s">
        <v>677</v>
      </c>
      <c r="I93" s="37">
        <f t="shared" si="6"/>
        <v>0</v>
      </c>
      <c r="J93" s="24">
        <f t="shared" si="7"/>
        <v>0</v>
      </c>
      <c r="K93" s="25">
        <v>0</v>
      </c>
      <c r="L93" s="26">
        <v>0</v>
      </c>
      <c r="M93" s="25">
        <v>0</v>
      </c>
      <c r="N93" s="26">
        <v>0</v>
      </c>
      <c r="O93" s="25">
        <v>0</v>
      </c>
      <c r="P93" s="26">
        <v>0</v>
      </c>
      <c r="Q93" s="25">
        <v>0</v>
      </c>
      <c r="R93" s="26">
        <v>0</v>
      </c>
      <c r="S93" s="25">
        <v>0</v>
      </c>
      <c r="T93" s="26">
        <v>0</v>
      </c>
      <c r="U93" s="25">
        <v>0</v>
      </c>
      <c r="V93" s="26">
        <v>0</v>
      </c>
    </row>
    <row r="94" spans="1:22" x14ac:dyDescent="0.25">
      <c r="A94" s="34">
        <f t="shared" ref="A94:A126" si="8">RANK(J94,J$2:J$139,0)</f>
        <v>8</v>
      </c>
      <c r="B94" s="35">
        <v>4624</v>
      </c>
      <c r="C94" s="129" t="str">
        <f>_xlfn.XLOOKUP(__xlnm._FilterDatabase_1515[[#This Row],[SAPSA Number]],'DS Point summary'!A:A,'DS Point summary'!B:B)</f>
        <v>Stephanus Christiaan</v>
      </c>
      <c r="D94" s="129" t="str">
        <f>_xlfn.XLOOKUP(__xlnm._FilterDatabase_1515[[#This Row],[SAPSA Number]],'DS Point summary'!A:A,'DS Point summary'!C:C)</f>
        <v>Bester</v>
      </c>
      <c r="E94" s="130" t="str">
        <f>_xlfn.XLOOKUP(__xlnm._FilterDatabase_1515[[#This Row],[SAPSA Number]],'DS Point summary'!A:A,'DS Point summary'!D:D)</f>
        <v>SC</v>
      </c>
      <c r="F94" s="19" t="str">
        <f ca="1">_xlfn.XLOOKUP(__xlnm._FilterDatabase_1515[[#This Row],[SAPSA Number]],'DS Point summary'!A:A,'DS Point summary'!E:E)</f>
        <v>S</v>
      </c>
      <c r="G94" s="21">
        <f ca="1">_xlfn.XLOOKUP(__xlnm._FilterDatabase_1515[[#This Row],[SAPSA Number]],'DS Point summary'!A:A,'DS Point summary'!F:F)</f>
        <v>54</v>
      </c>
      <c r="H94" s="21" t="s">
        <v>677</v>
      </c>
      <c r="I94" s="37">
        <f t="shared" si="6"/>
        <v>0</v>
      </c>
      <c r="J94" s="24">
        <f t="shared" si="7"/>
        <v>0</v>
      </c>
      <c r="K94" s="25">
        <v>0</v>
      </c>
      <c r="L94" s="26">
        <v>0</v>
      </c>
      <c r="M94" s="25">
        <v>0</v>
      </c>
      <c r="N94" s="26">
        <v>0</v>
      </c>
      <c r="O94" s="25">
        <v>0</v>
      </c>
      <c r="P94" s="26">
        <v>0</v>
      </c>
      <c r="Q94" s="25">
        <v>0</v>
      </c>
      <c r="R94" s="26">
        <v>0</v>
      </c>
      <c r="S94" s="25">
        <v>0</v>
      </c>
      <c r="T94" s="26">
        <v>0</v>
      </c>
      <c r="U94" s="25">
        <v>0</v>
      </c>
      <c r="V94" s="26">
        <v>0</v>
      </c>
    </row>
    <row r="95" spans="1:22" x14ac:dyDescent="0.25">
      <c r="A95" s="34">
        <f t="shared" si="8"/>
        <v>8</v>
      </c>
      <c r="B95" s="35">
        <v>4858</v>
      </c>
      <c r="C95" s="129" t="str">
        <f>_xlfn.XLOOKUP(__xlnm._FilterDatabase_1515[[#This Row],[SAPSA Number]],'DS Point summary'!A:A,'DS Point summary'!B:B)</f>
        <v>Jacques</v>
      </c>
      <c r="D95" s="129" t="str">
        <f>_xlfn.XLOOKUP(__xlnm._FilterDatabase_1515[[#This Row],[SAPSA Number]],'DS Point summary'!A:A,'DS Point summary'!C:C)</f>
        <v>Swanepoel</v>
      </c>
      <c r="E95" s="130" t="str">
        <f>_xlfn.XLOOKUP(__xlnm._FilterDatabase_1515[[#This Row],[SAPSA Number]],'DS Point summary'!A:A,'DS Point summary'!D:D)</f>
        <v>J</v>
      </c>
      <c r="F95" s="19" t="str">
        <f ca="1">_xlfn.XLOOKUP(__xlnm._FilterDatabase_1515[[#This Row],[SAPSA Number]],'DS Point summary'!A:A,'DS Point summary'!E:E)</f>
        <v xml:space="preserve"> </v>
      </c>
      <c r="G95" s="21">
        <f ca="1">_xlfn.XLOOKUP(__xlnm._FilterDatabase_1515[[#This Row],[SAPSA Number]],'DS Point summary'!A:A,'DS Point summary'!F:F)</f>
        <v>28</v>
      </c>
      <c r="H95" s="21" t="s">
        <v>677</v>
      </c>
      <c r="I95" s="37">
        <f t="shared" si="6"/>
        <v>0</v>
      </c>
      <c r="J95" s="24">
        <f t="shared" si="7"/>
        <v>0</v>
      </c>
      <c r="K95" s="25">
        <v>0</v>
      </c>
      <c r="L95" s="26">
        <v>0</v>
      </c>
      <c r="M95" s="25">
        <v>0</v>
      </c>
      <c r="N95" s="26">
        <v>0</v>
      </c>
      <c r="O95" s="25">
        <v>0</v>
      </c>
      <c r="P95" s="26">
        <v>0</v>
      </c>
      <c r="Q95" s="25">
        <v>0</v>
      </c>
      <c r="R95" s="26">
        <v>0</v>
      </c>
      <c r="S95" s="25">
        <v>0</v>
      </c>
      <c r="T95" s="26">
        <v>0</v>
      </c>
      <c r="U95" s="25">
        <v>0</v>
      </c>
      <c r="V95" s="26">
        <v>0</v>
      </c>
    </row>
    <row r="96" spans="1:22" x14ac:dyDescent="0.25">
      <c r="A96" s="38">
        <f t="shared" si="8"/>
        <v>8</v>
      </c>
      <c r="B96" s="164">
        <v>4862</v>
      </c>
      <c r="C96" s="129" t="str">
        <f>_xlfn.XLOOKUP(__xlnm._FilterDatabase_1515[[#This Row],[SAPSA Number]],'DS Point summary'!A:A,'DS Point summary'!B:B)</f>
        <v>George Keith</v>
      </c>
      <c r="D96" s="129" t="str">
        <f>_xlfn.XLOOKUP(__xlnm._FilterDatabase_1515[[#This Row],[SAPSA Number]],'DS Point summary'!A:A,'DS Point summary'!C:C)</f>
        <v>Marais</v>
      </c>
      <c r="E96" s="130" t="str">
        <f>_xlfn.XLOOKUP(__xlnm._FilterDatabase_1515[[#This Row],[SAPSA Number]],'DS Point summary'!A:A,'DS Point summary'!D:D)</f>
        <v>GK</v>
      </c>
      <c r="F96" s="19" t="str">
        <f>_xlfn.XLOOKUP(__xlnm._FilterDatabase_1515[[#This Row],[SAPSA Number]],'DS Point summary'!A:A,'DS Point summary'!E:E)</f>
        <v>S</v>
      </c>
      <c r="G96" s="21">
        <f ca="1">_xlfn.XLOOKUP(__xlnm._FilterDatabase_1515[[#This Row],[SAPSA Number]],'DS Point summary'!A:A,'DS Point summary'!F:F)</f>
        <v>50</v>
      </c>
      <c r="H96" s="21" t="s">
        <v>677</v>
      </c>
      <c r="I96" s="37">
        <f t="shared" si="6"/>
        <v>0</v>
      </c>
      <c r="J96" s="24">
        <f t="shared" si="7"/>
        <v>0</v>
      </c>
      <c r="K96" s="25">
        <v>0</v>
      </c>
      <c r="L96" s="26">
        <v>0</v>
      </c>
      <c r="M96" s="25">
        <v>0</v>
      </c>
      <c r="N96" s="26">
        <v>0</v>
      </c>
      <c r="O96" s="25">
        <v>0</v>
      </c>
      <c r="P96" s="26">
        <v>0</v>
      </c>
      <c r="Q96" s="25">
        <v>0</v>
      </c>
      <c r="R96" s="26">
        <v>0</v>
      </c>
      <c r="S96" s="25">
        <v>0</v>
      </c>
      <c r="T96" s="26">
        <v>0</v>
      </c>
      <c r="U96" s="25">
        <v>0</v>
      </c>
      <c r="V96" s="26">
        <v>0</v>
      </c>
    </row>
    <row r="97" spans="1:22" x14ac:dyDescent="0.25">
      <c r="A97" s="38">
        <f t="shared" si="8"/>
        <v>8</v>
      </c>
      <c r="B97" s="39">
        <v>4966</v>
      </c>
      <c r="C97" s="129" t="str">
        <f>_xlfn.XLOOKUP(__xlnm._FilterDatabase_1515[[#This Row],[SAPSA Number]],'DS Point summary'!A:A,'DS Point summary'!B:B)</f>
        <v>Costantinos</v>
      </c>
      <c r="D97" s="129" t="str">
        <f>_xlfn.XLOOKUP(__xlnm._FilterDatabase_1515[[#This Row],[SAPSA Number]],'DS Point summary'!A:A,'DS Point summary'!C:C)</f>
        <v>Seindis</v>
      </c>
      <c r="E97" s="130" t="str">
        <f>_xlfn.XLOOKUP(__xlnm._FilterDatabase_1515[[#This Row],[SAPSA Number]],'DS Point summary'!A:A,'DS Point summary'!D:D)</f>
        <v>C</v>
      </c>
      <c r="F97" s="19" t="str">
        <f ca="1">_xlfn.XLOOKUP(__xlnm._FilterDatabase_1515[[#This Row],[SAPSA Number]],'DS Point summary'!A:A,'DS Point summary'!E:E)</f>
        <v xml:space="preserve"> </v>
      </c>
      <c r="G97" s="21">
        <f ca="1">_xlfn.XLOOKUP(__xlnm._FilterDatabase_1515[[#This Row],[SAPSA Number]],'DS Point summary'!A:A,'DS Point summary'!F:F)</f>
        <v>33</v>
      </c>
      <c r="H97" s="31" t="s">
        <v>677</v>
      </c>
      <c r="I97" s="67">
        <f t="shared" si="6"/>
        <v>0</v>
      </c>
      <c r="J97" s="24">
        <f t="shared" si="7"/>
        <v>0</v>
      </c>
      <c r="K97" s="68">
        <v>0</v>
      </c>
      <c r="L97" s="69">
        <v>0</v>
      </c>
      <c r="M97" s="68">
        <v>0</v>
      </c>
      <c r="N97" s="69">
        <v>0</v>
      </c>
      <c r="O97" s="68">
        <v>0</v>
      </c>
      <c r="P97" s="69">
        <v>0</v>
      </c>
      <c r="Q97" s="68">
        <v>0</v>
      </c>
      <c r="R97" s="69">
        <v>0</v>
      </c>
      <c r="S97" s="68">
        <v>0</v>
      </c>
      <c r="T97" s="69">
        <v>0</v>
      </c>
      <c r="U97" s="68">
        <v>0</v>
      </c>
      <c r="V97" s="69">
        <v>0</v>
      </c>
    </row>
    <row r="98" spans="1:22" x14ac:dyDescent="0.25">
      <c r="A98" s="34">
        <f t="shared" si="8"/>
        <v>8</v>
      </c>
      <c r="B98" s="35">
        <v>5262</v>
      </c>
      <c r="C98" s="129" t="str">
        <f>_xlfn.XLOOKUP(__xlnm._FilterDatabase_1515[[#This Row],[SAPSA Number]],'DS Point summary'!A:A,'DS Point summary'!B:B)</f>
        <v>Andre</v>
      </c>
      <c r="D98" s="129" t="str">
        <f>_xlfn.XLOOKUP(__xlnm._FilterDatabase_1515[[#This Row],[SAPSA Number]],'DS Point summary'!A:A,'DS Point summary'!C:C)</f>
        <v>van Rooyen</v>
      </c>
      <c r="E98" s="130" t="str">
        <f>_xlfn.XLOOKUP(__xlnm._FilterDatabase_1515[[#This Row],[SAPSA Number]],'DS Point summary'!A:A,'DS Point summary'!D:D)</f>
        <v>A</v>
      </c>
      <c r="F98" s="19" t="str">
        <f ca="1">_xlfn.XLOOKUP(__xlnm._FilterDatabase_1515[[#This Row],[SAPSA Number]],'DS Point summary'!A:A,'DS Point summary'!E:E)</f>
        <v xml:space="preserve"> </v>
      </c>
      <c r="G98" s="21">
        <f ca="1">_xlfn.XLOOKUP(__xlnm._FilterDatabase_1515[[#This Row],[SAPSA Number]],'DS Point summary'!A:A,'DS Point summary'!F:F)</f>
        <v>45</v>
      </c>
      <c r="H98" s="36" t="s">
        <v>677</v>
      </c>
      <c r="I98" s="37">
        <f t="shared" ref="I98:I126" si="9">(IF(K98&gt;0,1,0)+(IF(L98&gt;0,1,0))+(IF(M98&gt;0,1,0))+(IF(N98&gt;0,1,0))+(IF(O98&gt;0,1,0))+(IF(P98&gt;0,1,0))+(IF(Q98&gt;0,1,0))+(IF(R98&gt;0,1,0))+(IF(S98&gt;0,1,0))+(IF(T98&gt;0,1,0))+(IF(U98&gt;0,1,0))+(IF(V98&gt;0,1,0)))</f>
        <v>0</v>
      </c>
      <c r="J98" s="24">
        <f t="shared" ref="J98:J126" si="10">(LARGE(K98:U98,1)+LARGE(K98:U98,2)+LARGE(K98:U98,3)+LARGE(K98:U98,4)+LARGE(K98:U98,5))/5</f>
        <v>0</v>
      </c>
      <c r="K98" s="70">
        <v>0</v>
      </c>
      <c r="L98" s="71">
        <v>0</v>
      </c>
      <c r="M98" s="70">
        <v>0</v>
      </c>
      <c r="N98" s="71">
        <v>0</v>
      </c>
      <c r="O98" s="70">
        <v>0</v>
      </c>
      <c r="P98" s="71">
        <v>0</v>
      </c>
      <c r="Q98" s="70">
        <v>0</v>
      </c>
      <c r="R98" s="71">
        <v>0</v>
      </c>
      <c r="S98" s="70">
        <v>0</v>
      </c>
      <c r="T98" s="71">
        <v>0</v>
      </c>
      <c r="U98" s="70">
        <v>0</v>
      </c>
      <c r="V98" s="71">
        <v>0</v>
      </c>
    </row>
    <row r="99" spans="1:22" x14ac:dyDescent="0.25">
      <c r="A99" s="34">
        <f t="shared" si="8"/>
        <v>8</v>
      </c>
      <c r="B99" s="47">
        <v>5304</v>
      </c>
      <c r="C99" s="129" t="str">
        <f>_xlfn.XLOOKUP(__xlnm._FilterDatabase_1515[[#This Row],[SAPSA Number]],'DS Point summary'!A:A,'DS Point summary'!B:B)</f>
        <v>Johan Gerard</v>
      </c>
      <c r="D99" s="129" t="str">
        <f>_xlfn.XLOOKUP(__xlnm._FilterDatabase_1515[[#This Row],[SAPSA Number]],'DS Point summary'!A:A,'DS Point summary'!C:C)</f>
        <v>Bultman</v>
      </c>
      <c r="E99" s="130" t="str">
        <f>_xlfn.XLOOKUP(__xlnm._FilterDatabase_1515[[#This Row],[SAPSA Number]],'DS Point summary'!A:A,'DS Point summary'!D:D)</f>
        <v>JG</v>
      </c>
      <c r="F99" s="19" t="str">
        <f ca="1">_xlfn.XLOOKUP(__xlnm._FilterDatabase_1515[[#This Row],[SAPSA Number]],'DS Point summary'!A:A,'DS Point summary'!E:E)</f>
        <v xml:space="preserve"> </v>
      </c>
      <c r="G99" s="21">
        <f ca="1">_xlfn.XLOOKUP(__xlnm._FilterDatabase_1515[[#This Row],[SAPSA Number]],'DS Point summary'!A:A,'DS Point summary'!F:F)</f>
        <v>38</v>
      </c>
      <c r="H99" s="36" t="s">
        <v>677</v>
      </c>
      <c r="I99" s="37">
        <f t="shared" si="9"/>
        <v>0</v>
      </c>
      <c r="J99" s="24">
        <f t="shared" si="10"/>
        <v>0</v>
      </c>
      <c r="K99" s="70">
        <v>0</v>
      </c>
      <c r="L99" s="71">
        <v>0</v>
      </c>
      <c r="M99" s="70">
        <v>0</v>
      </c>
      <c r="N99" s="71">
        <v>0</v>
      </c>
      <c r="O99" s="70">
        <v>0</v>
      </c>
      <c r="P99" s="71">
        <v>0</v>
      </c>
      <c r="Q99" s="70">
        <v>0</v>
      </c>
      <c r="R99" s="71">
        <v>0</v>
      </c>
      <c r="S99" s="70">
        <v>0</v>
      </c>
      <c r="T99" s="71">
        <v>0</v>
      </c>
      <c r="U99" s="70">
        <v>0</v>
      </c>
      <c r="V99" s="71">
        <v>0</v>
      </c>
    </row>
    <row r="100" spans="1:22" x14ac:dyDescent="0.25">
      <c r="A100" s="34">
        <f t="shared" si="8"/>
        <v>8</v>
      </c>
      <c r="B100" s="35">
        <v>5616</v>
      </c>
      <c r="C100" s="129" t="str">
        <f>_xlfn.XLOOKUP(__xlnm._FilterDatabase_1515[[#This Row],[SAPSA Number]],'DS Point summary'!A:A,'DS Point summary'!B:B)</f>
        <v>Cornelis Herman</v>
      </c>
      <c r="D100" s="129" t="str">
        <f>_xlfn.XLOOKUP(__xlnm._FilterDatabase_1515[[#This Row],[SAPSA Number]],'DS Point summary'!A:A,'DS Point summary'!C:C)</f>
        <v>van Driel</v>
      </c>
      <c r="E100" s="130" t="str">
        <f>_xlfn.XLOOKUP(__xlnm._FilterDatabase_1515[[#This Row],[SAPSA Number]],'DS Point summary'!A:A,'DS Point summary'!D:D)</f>
        <v>CH</v>
      </c>
      <c r="F100" s="19" t="str">
        <f ca="1">_xlfn.XLOOKUP(__xlnm._FilterDatabase_1515[[#This Row],[SAPSA Number]],'DS Point summary'!A:A,'DS Point summary'!E:E)</f>
        <v xml:space="preserve"> </v>
      </c>
      <c r="G100" s="21">
        <f ca="1">_xlfn.XLOOKUP(__xlnm._FilterDatabase_1515[[#This Row],[SAPSA Number]],'DS Point summary'!A:A,'DS Point summary'!F:F)</f>
        <v>35</v>
      </c>
      <c r="H100" s="36" t="s">
        <v>677</v>
      </c>
      <c r="I100" s="37">
        <f t="shared" si="9"/>
        <v>0</v>
      </c>
      <c r="J100" s="24">
        <f t="shared" si="10"/>
        <v>0</v>
      </c>
      <c r="K100" s="70">
        <v>0</v>
      </c>
      <c r="L100" s="71">
        <v>0</v>
      </c>
      <c r="M100" s="70">
        <v>0</v>
      </c>
      <c r="N100" s="71">
        <v>0</v>
      </c>
      <c r="O100" s="70">
        <v>0</v>
      </c>
      <c r="P100" s="71">
        <v>0</v>
      </c>
      <c r="Q100" s="70">
        <v>0</v>
      </c>
      <c r="R100" s="71">
        <v>0</v>
      </c>
      <c r="S100" s="70">
        <v>0</v>
      </c>
      <c r="T100" s="71">
        <v>0</v>
      </c>
      <c r="U100" s="70">
        <v>0</v>
      </c>
      <c r="V100" s="71">
        <v>0</v>
      </c>
    </row>
    <row r="101" spans="1:22" x14ac:dyDescent="0.25">
      <c r="A101" s="34">
        <f t="shared" si="8"/>
        <v>8</v>
      </c>
      <c r="B101" s="35">
        <v>5754</v>
      </c>
      <c r="C101" s="129" t="str">
        <f>_xlfn.XLOOKUP(__xlnm._FilterDatabase_1515[[#This Row],[SAPSA Number]],'DS Point summary'!A:A,'DS Point summary'!B:B)</f>
        <v>Mosheen</v>
      </c>
      <c r="D101" s="129" t="str">
        <f>_xlfn.XLOOKUP(__xlnm._FilterDatabase_1515[[#This Row],[SAPSA Number]],'DS Point summary'!A:A,'DS Point summary'!C:C)</f>
        <v>Daya</v>
      </c>
      <c r="E101" s="130" t="str">
        <f>_xlfn.XLOOKUP(__xlnm._FilterDatabase_1515[[#This Row],[SAPSA Number]],'DS Point summary'!A:A,'DS Point summary'!D:D)</f>
        <v>M</v>
      </c>
      <c r="F101" s="19" t="str">
        <f ca="1">_xlfn.XLOOKUP(__xlnm._FilterDatabase_1515[[#This Row],[SAPSA Number]],'DS Point summary'!A:A,'DS Point summary'!E:E)</f>
        <v xml:space="preserve"> </v>
      </c>
      <c r="G101" s="21">
        <f ca="1">_xlfn.XLOOKUP(__xlnm._FilterDatabase_1515[[#This Row],[SAPSA Number]],'DS Point summary'!A:A,'DS Point summary'!F:F)</f>
        <v>42</v>
      </c>
      <c r="H101" s="36" t="s">
        <v>677</v>
      </c>
      <c r="I101" s="37">
        <f t="shared" si="9"/>
        <v>0</v>
      </c>
      <c r="J101" s="24">
        <f t="shared" si="10"/>
        <v>0</v>
      </c>
      <c r="K101" s="70">
        <v>0</v>
      </c>
      <c r="L101" s="71">
        <v>0</v>
      </c>
      <c r="M101" s="70">
        <v>0</v>
      </c>
      <c r="N101" s="71">
        <v>0</v>
      </c>
      <c r="O101" s="70">
        <v>0</v>
      </c>
      <c r="P101" s="71">
        <v>0</v>
      </c>
      <c r="Q101" s="70">
        <v>0</v>
      </c>
      <c r="R101" s="71">
        <v>0</v>
      </c>
      <c r="S101" s="70">
        <v>0</v>
      </c>
      <c r="T101" s="71">
        <v>0</v>
      </c>
      <c r="U101" s="70">
        <v>0</v>
      </c>
      <c r="V101" s="71">
        <v>0</v>
      </c>
    </row>
    <row r="102" spans="1:22" x14ac:dyDescent="0.25">
      <c r="A102" s="34">
        <f t="shared" si="8"/>
        <v>8</v>
      </c>
      <c r="B102" s="35">
        <v>5759</v>
      </c>
      <c r="C102" s="129" t="str">
        <f>_xlfn.XLOOKUP(__xlnm._FilterDatabase_1515[[#This Row],[SAPSA Number]],'DS Point summary'!A:A,'DS Point summary'!B:B)</f>
        <v>Leanne</v>
      </c>
      <c r="D102" s="129" t="str">
        <f>_xlfn.XLOOKUP(__xlnm._FilterDatabase_1515[[#This Row],[SAPSA Number]],'DS Point summary'!A:A,'DS Point summary'!C:C)</f>
        <v>Naude</v>
      </c>
      <c r="E102" s="130" t="str">
        <f>_xlfn.XLOOKUP(__xlnm._FilterDatabase_1515[[#This Row],[SAPSA Number]],'DS Point summary'!A:A,'DS Point summary'!D:D)</f>
        <v>L</v>
      </c>
      <c r="F102" s="19" t="str">
        <f>_xlfn.XLOOKUP(__xlnm._FilterDatabase_1515[[#This Row],[SAPSA Number]],'DS Point summary'!A:A,'DS Point summary'!E:E)</f>
        <v>Lady</v>
      </c>
      <c r="G102" s="21">
        <f ca="1">_xlfn.XLOOKUP(__xlnm._FilterDatabase_1515[[#This Row],[SAPSA Number]],'DS Point summary'!A:A,'DS Point summary'!F:F)</f>
        <v>38</v>
      </c>
      <c r="H102" s="36" t="s">
        <v>677</v>
      </c>
      <c r="I102" s="37">
        <f t="shared" si="9"/>
        <v>0</v>
      </c>
      <c r="J102" s="24">
        <f t="shared" si="10"/>
        <v>0</v>
      </c>
      <c r="K102" s="70">
        <v>0</v>
      </c>
      <c r="L102" s="71">
        <v>0</v>
      </c>
      <c r="M102" s="70">
        <v>0</v>
      </c>
      <c r="N102" s="71">
        <v>0</v>
      </c>
      <c r="O102" s="70">
        <v>0</v>
      </c>
      <c r="P102" s="71">
        <v>0</v>
      </c>
      <c r="Q102" s="70">
        <v>0</v>
      </c>
      <c r="R102" s="71">
        <v>0</v>
      </c>
      <c r="S102" s="70">
        <v>0</v>
      </c>
      <c r="T102" s="71">
        <v>0</v>
      </c>
      <c r="U102" s="70">
        <v>0</v>
      </c>
      <c r="V102" s="71">
        <v>0</v>
      </c>
    </row>
    <row r="103" spans="1:22" x14ac:dyDescent="0.25">
      <c r="A103" s="34">
        <f t="shared" si="8"/>
        <v>8</v>
      </c>
      <c r="B103" s="35">
        <v>5760</v>
      </c>
      <c r="C103" s="129" t="str">
        <f>_xlfn.XLOOKUP(__xlnm._FilterDatabase_1515[[#This Row],[SAPSA Number]],'DS Point summary'!A:A,'DS Point summary'!B:B)</f>
        <v>Jeann</v>
      </c>
      <c r="D103" s="129" t="str">
        <f>_xlfn.XLOOKUP(__xlnm._FilterDatabase_1515[[#This Row],[SAPSA Number]],'DS Point summary'!A:A,'DS Point summary'!C:C)</f>
        <v>van Rooyen</v>
      </c>
      <c r="E103" s="130" t="str">
        <f>_xlfn.XLOOKUP(__xlnm._FilterDatabase_1515[[#This Row],[SAPSA Number]],'DS Point summary'!A:A,'DS Point summary'!D:D)</f>
        <v>J</v>
      </c>
      <c r="F103" s="19" t="str">
        <f ca="1">_xlfn.XLOOKUP(__xlnm._FilterDatabase_1515[[#This Row],[SAPSA Number]],'DS Point summary'!A:A,'DS Point summary'!E:E)</f>
        <v xml:space="preserve"> </v>
      </c>
      <c r="G103" s="21">
        <f ca="1">_xlfn.XLOOKUP(__xlnm._FilterDatabase_1515[[#This Row],[SAPSA Number]],'DS Point summary'!A:A,'DS Point summary'!F:F)</f>
        <v>38</v>
      </c>
      <c r="H103" s="36" t="s">
        <v>677</v>
      </c>
      <c r="I103" s="37">
        <f t="shared" si="9"/>
        <v>0</v>
      </c>
      <c r="J103" s="24">
        <f t="shared" si="10"/>
        <v>0</v>
      </c>
      <c r="K103" s="70">
        <v>0</v>
      </c>
      <c r="L103" s="71">
        <v>0</v>
      </c>
      <c r="M103" s="70">
        <v>0</v>
      </c>
      <c r="N103" s="71">
        <v>0</v>
      </c>
      <c r="O103" s="70">
        <v>0</v>
      </c>
      <c r="P103" s="71">
        <v>0</v>
      </c>
      <c r="Q103" s="70">
        <v>0</v>
      </c>
      <c r="R103" s="71">
        <v>0</v>
      </c>
      <c r="S103" s="70">
        <v>0</v>
      </c>
      <c r="T103" s="71">
        <v>0</v>
      </c>
      <c r="U103" s="70">
        <v>0</v>
      </c>
      <c r="V103" s="71">
        <v>0</v>
      </c>
    </row>
    <row r="104" spans="1:22" x14ac:dyDescent="0.25">
      <c r="A104" s="34">
        <f t="shared" si="8"/>
        <v>8</v>
      </c>
      <c r="B104" s="35">
        <v>5804</v>
      </c>
      <c r="C104" s="129" t="str">
        <f>_xlfn.XLOOKUP(__xlnm._FilterDatabase_1515[[#This Row],[SAPSA Number]],'DS Point summary'!A:A,'DS Point summary'!B:B)</f>
        <v>Louis Johannes</v>
      </c>
      <c r="D104" s="129" t="str">
        <f>_xlfn.XLOOKUP(__xlnm._FilterDatabase_1515[[#This Row],[SAPSA Number]],'DS Point summary'!A:A,'DS Point summary'!C:C)</f>
        <v>Nel</v>
      </c>
      <c r="E104" s="130" t="str">
        <f>_xlfn.XLOOKUP(__xlnm._FilterDatabase_1515[[#This Row],[SAPSA Number]],'DS Point summary'!A:A,'DS Point summary'!D:D)</f>
        <v>LJ</v>
      </c>
      <c r="F104" s="19" t="str">
        <f ca="1">_xlfn.XLOOKUP(__xlnm._FilterDatabase_1515[[#This Row],[SAPSA Number]],'DS Point summary'!A:A,'DS Point summary'!E:E)</f>
        <v xml:space="preserve"> </v>
      </c>
      <c r="G104" s="21">
        <f ca="1">_xlfn.XLOOKUP(__xlnm._FilterDatabase_1515[[#This Row],[SAPSA Number]],'DS Point summary'!A:A,'DS Point summary'!F:F)</f>
        <v>44</v>
      </c>
      <c r="H104" s="36" t="s">
        <v>677</v>
      </c>
      <c r="I104" s="37">
        <f t="shared" si="9"/>
        <v>0</v>
      </c>
      <c r="J104" s="24">
        <f t="shared" si="10"/>
        <v>0</v>
      </c>
      <c r="K104" s="70">
        <v>0</v>
      </c>
      <c r="L104" s="71">
        <v>0</v>
      </c>
      <c r="M104" s="70">
        <v>0</v>
      </c>
      <c r="N104" s="71">
        <v>0</v>
      </c>
      <c r="O104" s="70">
        <v>0</v>
      </c>
      <c r="P104" s="71">
        <v>0</v>
      </c>
      <c r="Q104" s="70">
        <v>0</v>
      </c>
      <c r="R104" s="71">
        <v>0</v>
      </c>
      <c r="S104" s="70">
        <v>0</v>
      </c>
      <c r="T104" s="71">
        <v>0</v>
      </c>
      <c r="U104" s="70">
        <v>0</v>
      </c>
      <c r="V104" s="71">
        <v>0</v>
      </c>
    </row>
    <row r="105" spans="1:22" x14ac:dyDescent="0.25">
      <c r="A105" s="34">
        <f t="shared" si="8"/>
        <v>8</v>
      </c>
      <c r="B105" s="35">
        <v>5871</v>
      </c>
      <c r="C105" s="129" t="str">
        <f>_xlfn.XLOOKUP(__xlnm._FilterDatabase_1515[[#This Row],[SAPSA Number]],'DS Point summary'!A:A,'DS Point summary'!B:B)</f>
        <v>Christopher Brent</v>
      </c>
      <c r="D105" s="129" t="str">
        <f>_xlfn.XLOOKUP(__xlnm._FilterDatabase_1515[[#This Row],[SAPSA Number]],'DS Point summary'!A:A,'DS Point summary'!C:C)</f>
        <v>Gradwell</v>
      </c>
      <c r="E105" s="130" t="str">
        <f>_xlfn.XLOOKUP(__xlnm._FilterDatabase_1515[[#This Row],[SAPSA Number]],'DS Point summary'!A:A,'DS Point summary'!D:D)</f>
        <v>CB</v>
      </c>
      <c r="F105" s="19" t="str">
        <f ca="1">_xlfn.XLOOKUP(__xlnm._FilterDatabase_1515[[#This Row],[SAPSA Number]],'DS Point summary'!A:A,'DS Point summary'!E:E)</f>
        <v>SS</v>
      </c>
      <c r="G105" s="21">
        <f ca="1">_xlfn.XLOOKUP(__xlnm._FilterDatabase_1515[[#This Row],[SAPSA Number]],'DS Point summary'!A:A,'DS Point summary'!F:F)</f>
        <v>66</v>
      </c>
      <c r="H105" s="36" t="s">
        <v>677</v>
      </c>
      <c r="I105" s="37">
        <f t="shared" si="9"/>
        <v>0</v>
      </c>
      <c r="J105" s="24">
        <f t="shared" si="10"/>
        <v>0</v>
      </c>
      <c r="K105" s="70">
        <v>0</v>
      </c>
      <c r="L105" s="71">
        <v>0</v>
      </c>
      <c r="M105" s="70">
        <v>0</v>
      </c>
      <c r="N105" s="71">
        <v>0</v>
      </c>
      <c r="O105" s="70">
        <v>0</v>
      </c>
      <c r="P105" s="71">
        <v>0</v>
      </c>
      <c r="Q105" s="70">
        <v>0</v>
      </c>
      <c r="R105" s="71">
        <v>0</v>
      </c>
      <c r="S105" s="70">
        <v>0</v>
      </c>
      <c r="T105" s="71">
        <v>0</v>
      </c>
      <c r="U105" s="70">
        <v>0</v>
      </c>
      <c r="V105" s="71">
        <v>0</v>
      </c>
    </row>
    <row r="106" spans="1:22" x14ac:dyDescent="0.25">
      <c r="A106" s="34">
        <f t="shared" si="8"/>
        <v>8</v>
      </c>
      <c r="B106" s="35">
        <v>5971</v>
      </c>
      <c r="C106" s="129" t="str">
        <f>_xlfn.XLOOKUP(__xlnm._FilterDatabase_1515[[#This Row],[SAPSA Number]],'DS Point summary'!A:A,'DS Point summary'!B:B)</f>
        <v>Hendrik</v>
      </c>
      <c r="D106" s="129" t="str">
        <f>_xlfn.XLOOKUP(__xlnm._FilterDatabase_1515[[#This Row],[SAPSA Number]],'DS Point summary'!A:A,'DS Point summary'!C:C)</f>
        <v>van Rooyen</v>
      </c>
      <c r="E106" s="130" t="str">
        <f>_xlfn.XLOOKUP(__xlnm._FilterDatabase_1515[[#This Row],[SAPSA Number]],'DS Point summary'!A:A,'DS Point summary'!D:D)</f>
        <v>H</v>
      </c>
      <c r="F106" s="19" t="str">
        <f ca="1">_xlfn.XLOOKUP(__xlnm._FilterDatabase_1515[[#This Row],[SAPSA Number]],'DS Point summary'!A:A,'DS Point summary'!E:E)</f>
        <v xml:space="preserve"> </v>
      </c>
      <c r="G106" s="21">
        <f ca="1">_xlfn.XLOOKUP(__xlnm._FilterDatabase_1515[[#This Row],[SAPSA Number]],'DS Point summary'!A:A,'DS Point summary'!F:F)</f>
        <v>49</v>
      </c>
      <c r="H106" s="36" t="s">
        <v>677</v>
      </c>
      <c r="I106" s="37">
        <f t="shared" si="9"/>
        <v>0</v>
      </c>
      <c r="J106" s="24">
        <f t="shared" si="10"/>
        <v>0</v>
      </c>
      <c r="K106" s="70">
        <v>0</v>
      </c>
      <c r="L106" s="71">
        <v>0</v>
      </c>
      <c r="M106" s="70">
        <v>0</v>
      </c>
      <c r="N106" s="71">
        <v>0</v>
      </c>
      <c r="O106" s="70">
        <v>0</v>
      </c>
      <c r="P106" s="71">
        <v>0</v>
      </c>
      <c r="Q106" s="70">
        <v>0</v>
      </c>
      <c r="R106" s="71">
        <v>0</v>
      </c>
      <c r="S106" s="70">
        <v>0</v>
      </c>
      <c r="T106" s="71">
        <v>0</v>
      </c>
      <c r="U106" s="70">
        <v>0</v>
      </c>
      <c r="V106" s="71">
        <v>0</v>
      </c>
    </row>
    <row r="107" spans="1:22" x14ac:dyDescent="0.25">
      <c r="A107" s="34">
        <f t="shared" si="8"/>
        <v>8</v>
      </c>
      <c r="B107" s="35">
        <v>5972</v>
      </c>
      <c r="C107" s="129" t="str">
        <f>_xlfn.XLOOKUP(__xlnm._FilterDatabase_1515[[#This Row],[SAPSA Number]],'DS Point summary'!A:A,'DS Point summary'!B:B)</f>
        <v>Johannes Petrus</v>
      </c>
      <c r="D107" s="129" t="str">
        <f>_xlfn.XLOOKUP(__xlnm._FilterDatabase_1515[[#This Row],[SAPSA Number]],'DS Point summary'!A:A,'DS Point summary'!C:C)</f>
        <v>Geldenhuys</v>
      </c>
      <c r="E107" s="130" t="str">
        <f>_xlfn.XLOOKUP(__xlnm._FilterDatabase_1515[[#This Row],[SAPSA Number]],'DS Point summary'!A:A,'DS Point summary'!D:D)</f>
        <v>JP</v>
      </c>
      <c r="F107" s="19" t="str">
        <f ca="1">_xlfn.XLOOKUP(__xlnm._FilterDatabase_1515[[#This Row],[SAPSA Number]],'DS Point summary'!A:A,'DS Point summary'!E:E)</f>
        <v xml:space="preserve"> </v>
      </c>
      <c r="G107" s="21">
        <f ca="1">_xlfn.XLOOKUP(__xlnm._FilterDatabase_1515[[#This Row],[SAPSA Number]],'DS Point summary'!A:A,'DS Point summary'!F:F)</f>
        <v>45</v>
      </c>
      <c r="H107" s="36" t="s">
        <v>677</v>
      </c>
      <c r="I107" s="37">
        <f t="shared" si="9"/>
        <v>0</v>
      </c>
      <c r="J107" s="24">
        <f t="shared" si="10"/>
        <v>0</v>
      </c>
      <c r="K107" s="70">
        <v>0</v>
      </c>
      <c r="L107" s="71">
        <v>0</v>
      </c>
      <c r="M107" s="70">
        <v>0</v>
      </c>
      <c r="N107" s="71">
        <v>0</v>
      </c>
      <c r="O107" s="70">
        <v>0</v>
      </c>
      <c r="P107" s="71">
        <v>0</v>
      </c>
      <c r="Q107" s="70">
        <v>0</v>
      </c>
      <c r="R107" s="71">
        <v>0</v>
      </c>
      <c r="S107" s="70">
        <v>0</v>
      </c>
      <c r="T107" s="71">
        <v>0</v>
      </c>
      <c r="U107" s="70">
        <v>0</v>
      </c>
      <c r="V107" s="71">
        <v>0</v>
      </c>
    </row>
    <row r="108" spans="1:22" x14ac:dyDescent="0.25">
      <c r="A108" s="34">
        <f t="shared" si="8"/>
        <v>8</v>
      </c>
      <c r="B108" s="35">
        <v>6224</v>
      </c>
      <c r="C108" s="129" t="str">
        <f>_xlfn.XLOOKUP(__xlnm._FilterDatabase_1515[[#This Row],[SAPSA Number]],'DS Point summary'!A:A,'DS Point summary'!B:B)</f>
        <v>David</v>
      </c>
      <c r="D108" s="129" t="str">
        <f>_xlfn.XLOOKUP(__xlnm._FilterDatabase_1515[[#This Row],[SAPSA Number]],'DS Point summary'!A:A,'DS Point summary'!C:C)</f>
        <v>Erwee</v>
      </c>
      <c r="E108" s="130" t="str">
        <f>_xlfn.XLOOKUP(__xlnm._FilterDatabase_1515[[#This Row],[SAPSA Number]],'DS Point summary'!A:A,'DS Point summary'!D:D)</f>
        <v>D</v>
      </c>
      <c r="F108" s="19" t="str">
        <f ca="1">_xlfn.XLOOKUP(__xlnm._FilterDatabase_1515[[#This Row],[SAPSA Number]],'DS Point summary'!A:A,'DS Point summary'!E:E)</f>
        <v xml:space="preserve"> </v>
      </c>
      <c r="G108" s="21">
        <f ca="1">_xlfn.XLOOKUP(__xlnm._FilterDatabase_1515[[#This Row],[SAPSA Number]],'DS Point summary'!A:A,'DS Point summary'!F:F)</f>
        <v>43</v>
      </c>
      <c r="H108" s="36" t="s">
        <v>677</v>
      </c>
      <c r="I108" s="37">
        <f t="shared" si="9"/>
        <v>0</v>
      </c>
      <c r="J108" s="24">
        <f t="shared" si="10"/>
        <v>0</v>
      </c>
      <c r="K108" s="70">
        <v>0</v>
      </c>
      <c r="L108" s="71">
        <v>0</v>
      </c>
      <c r="M108" s="70">
        <v>0</v>
      </c>
      <c r="N108" s="71">
        <v>0</v>
      </c>
      <c r="O108" s="70">
        <v>0</v>
      </c>
      <c r="P108" s="71">
        <v>0</v>
      </c>
      <c r="Q108" s="70">
        <v>0</v>
      </c>
      <c r="R108" s="71">
        <v>0</v>
      </c>
      <c r="S108" s="70">
        <v>0</v>
      </c>
      <c r="T108" s="71">
        <v>0</v>
      </c>
      <c r="U108" s="70">
        <v>0</v>
      </c>
      <c r="V108" s="71">
        <v>0</v>
      </c>
    </row>
    <row r="109" spans="1:22" x14ac:dyDescent="0.25">
      <c r="A109" s="34">
        <f t="shared" si="8"/>
        <v>8</v>
      </c>
      <c r="B109" s="35">
        <v>6225</v>
      </c>
      <c r="C109" s="129" t="str">
        <f>_xlfn.XLOOKUP(__xlnm._FilterDatabase_1515[[#This Row],[SAPSA Number]],'DS Point summary'!A:A,'DS Point summary'!B:B)</f>
        <v>Hannele Meliske</v>
      </c>
      <c r="D109" s="129" t="str">
        <f>_xlfn.XLOOKUP(__xlnm._FilterDatabase_1515[[#This Row],[SAPSA Number]],'DS Point summary'!A:A,'DS Point summary'!C:C)</f>
        <v>de Villiers</v>
      </c>
      <c r="E109" s="130" t="str">
        <f>_xlfn.XLOOKUP(__xlnm._FilterDatabase_1515[[#This Row],[SAPSA Number]],'DS Point summary'!A:A,'DS Point summary'!D:D)</f>
        <v>HM</v>
      </c>
      <c r="F109" s="19" t="str">
        <f>_xlfn.XLOOKUP(__xlnm._FilterDatabase_1515[[#This Row],[SAPSA Number]],'DS Point summary'!A:A,'DS Point summary'!E:E)</f>
        <v>Lady</v>
      </c>
      <c r="G109" s="21">
        <f ca="1">_xlfn.XLOOKUP(__xlnm._FilterDatabase_1515[[#This Row],[SAPSA Number]],'DS Point summary'!A:A,'DS Point summary'!F:F)</f>
        <v>40</v>
      </c>
      <c r="H109" s="36" t="s">
        <v>677</v>
      </c>
      <c r="I109" s="37">
        <f t="shared" si="9"/>
        <v>0</v>
      </c>
      <c r="J109" s="24">
        <f t="shared" si="10"/>
        <v>0</v>
      </c>
      <c r="K109" s="70">
        <v>0</v>
      </c>
      <c r="L109" s="71">
        <v>0</v>
      </c>
      <c r="M109" s="70">
        <v>0</v>
      </c>
      <c r="N109" s="71">
        <v>0</v>
      </c>
      <c r="O109" s="70">
        <v>0</v>
      </c>
      <c r="P109" s="71">
        <v>0</v>
      </c>
      <c r="Q109" s="70">
        <v>0</v>
      </c>
      <c r="R109" s="71">
        <v>0</v>
      </c>
      <c r="S109" s="70">
        <v>0</v>
      </c>
      <c r="T109" s="71">
        <v>0</v>
      </c>
      <c r="U109" s="70">
        <v>0</v>
      </c>
      <c r="V109" s="71">
        <v>0</v>
      </c>
    </row>
    <row r="110" spans="1:22" x14ac:dyDescent="0.25">
      <c r="A110" s="34">
        <f t="shared" si="8"/>
        <v>8</v>
      </c>
      <c r="B110" s="35">
        <v>6226</v>
      </c>
      <c r="C110" s="129" t="str">
        <f>_xlfn.XLOOKUP(__xlnm._FilterDatabase_1515[[#This Row],[SAPSA Number]],'DS Point summary'!A:A,'DS Point summary'!B:B)</f>
        <v>Glenn Edward</v>
      </c>
      <c r="D110" s="129" t="str">
        <f>_xlfn.XLOOKUP(__xlnm._FilterDatabase_1515[[#This Row],[SAPSA Number]],'DS Point summary'!A:A,'DS Point summary'!C:C)</f>
        <v>de Villiers</v>
      </c>
      <c r="E110" s="130" t="str">
        <f>_xlfn.XLOOKUP(__xlnm._FilterDatabase_1515[[#This Row],[SAPSA Number]],'DS Point summary'!A:A,'DS Point summary'!D:D)</f>
        <v>GE</v>
      </c>
      <c r="F110" s="19" t="str">
        <f ca="1">_xlfn.XLOOKUP(__xlnm._FilterDatabase_1515[[#This Row],[SAPSA Number]],'DS Point summary'!A:A,'DS Point summary'!E:E)</f>
        <v xml:space="preserve"> </v>
      </c>
      <c r="G110" s="21">
        <f ca="1">_xlfn.XLOOKUP(__xlnm._FilterDatabase_1515[[#This Row],[SAPSA Number]],'DS Point summary'!A:A,'DS Point summary'!F:F)</f>
        <v>45</v>
      </c>
      <c r="H110" s="36" t="s">
        <v>677</v>
      </c>
      <c r="I110" s="37">
        <f t="shared" si="9"/>
        <v>0</v>
      </c>
      <c r="J110" s="24">
        <f t="shared" si="10"/>
        <v>0</v>
      </c>
      <c r="K110" s="70">
        <v>0</v>
      </c>
      <c r="L110" s="71">
        <v>0</v>
      </c>
      <c r="M110" s="70">
        <v>0</v>
      </c>
      <c r="N110" s="71">
        <v>0</v>
      </c>
      <c r="O110" s="70">
        <v>0</v>
      </c>
      <c r="P110" s="71">
        <v>0</v>
      </c>
      <c r="Q110" s="70">
        <v>0</v>
      </c>
      <c r="R110" s="71">
        <v>0</v>
      </c>
      <c r="S110" s="70">
        <v>0</v>
      </c>
      <c r="T110" s="71">
        <v>0</v>
      </c>
      <c r="U110" s="70">
        <v>0</v>
      </c>
      <c r="V110" s="71">
        <v>0</v>
      </c>
    </row>
    <row r="111" spans="1:22" x14ac:dyDescent="0.25">
      <c r="A111" s="34">
        <f t="shared" si="8"/>
        <v>8</v>
      </c>
      <c r="B111" s="35">
        <v>6308</v>
      </c>
      <c r="C111" s="129" t="str">
        <f>_xlfn.XLOOKUP(__xlnm._FilterDatabase_1515[[#This Row],[SAPSA Number]],'DS Point summary'!A:A,'DS Point summary'!B:B)</f>
        <v>James Matthew</v>
      </c>
      <c r="D111" s="129" t="str">
        <f>_xlfn.XLOOKUP(__xlnm._FilterDatabase_1515[[#This Row],[SAPSA Number]],'DS Point summary'!A:A,'DS Point summary'!C:C)</f>
        <v>Hagemann</v>
      </c>
      <c r="E111" s="130" t="str">
        <f>_xlfn.XLOOKUP(__xlnm._FilterDatabase_1515[[#This Row],[SAPSA Number]],'DS Point summary'!A:A,'DS Point summary'!D:D)</f>
        <v>JM</v>
      </c>
      <c r="F111" s="19" t="str">
        <f ca="1">_xlfn.XLOOKUP(__xlnm._FilterDatabase_1515[[#This Row],[SAPSA Number]],'DS Point summary'!A:A,'DS Point summary'!E:E)</f>
        <v>Jnr</v>
      </c>
      <c r="G111" s="21">
        <f ca="1">_xlfn.XLOOKUP(__xlnm._FilterDatabase_1515[[#This Row],[SAPSA Number]],'DS Point summary'!A:A,'DS Point summary'!F:F)</f>
        <v>17</v>
      </c>
      <c r="H111" s="36" t="s">
        <v>677</v>
      </c>
      <c r="I111" s="37">
        <f t="shared" si="9"/>
        <v>0</v>
      </c>
      <c r="J111" s="24">
        <f t="shared" si="10"/>
        <v>0</v>
      </c>
      <c r="K111" s="70">
        <v>0</v>
      </c>
      <c r="L111" s="71">
        <v>0</v>
      </c>
      <c r="M111" s="70">
        <v>0</v>
      </c>
      <c r="N111" s="71">
        <v>0</v>
      </c>
      <c r="O111" s="70">
        <v>0</v>
      </c>
      <c r="P111" s="71">
        <v>0</v>
      </c>
      <c r="Q111" s="70">
        <v>0</v>
      </c>
      <c r="R111" s="71">
        <v>0</v>
      </c>
      <c r="S111" s="70">
        <v>0</v>
      </c>
      <c r="T111" s="71">
        <v>0</v>
      </c>
      <c r="U111" s="70">
        <v>0</v>
      </c>
      <c r="V111" s="71">
        <v>0</v>
      </c>
    </row>
    <row r="112" spans="1:22" x14ac:dyDescent="0.25">
      <c r="A112" s="34">
        <f t="shared" si="8"/>
        <v>8</v>
      </c>
      <c r="B112" s="35">
        <v>6310</v>
      </c>
      <c r="C112" s="129" t="str">
        <f>_xlfn.XLOOKUP(__xlnm._FilterDatabase_1515[[#This Row],[SAPSA Number]],'DS Point summary'!A:A,'DS Point summary'!B:B)</f>
        <v xml:space="preserve">Charl </v>
      </c>
      <c r="D112" s="129" t="str">
        <f>_xlfn.XLOOKUP(__xlnm._FilterDatabase_1515[[#This Row],[SAPSA Number]],'DS Point summary'!A:A,'DS Point summary'!C:C)</f>
        <v>Botha</v>
      </c>
      <c r="E112" s="130" t="str">
        <f>_xlfn.XLOOKUP(__xlnm._FilterDatabase_1515[[#This Row],[SAPSA Number]],'DS Point summary'!A:A,'DS Point summary'!D:D)</f>
        <v>C</v>
      </c>
      <c r="F112" s="19" t="str">
        <f ca="1">_xlfn.XLOOKUP(__xlnm._FilterDatabase_1515[[#This Row],[SAPSA Number]],'DS Point summary'!A:A,'DS Point summary'!E:E)</f>
        <v xml:space="preserve"> </v>
      </c>
      <c r="G112" s="21">
        <f ca="1">_xlfn.XLOOKUP(__xlnm._FilterDatabase_1515[[#This Row],[SAPSA Number]],'DS Point summary'!A:A,'DS Point summary'!F:F)</f>
        <v>28</v>
      </c>
      <c r="H112" s="36" t="s">
        <v>677</v>
      </c>
      <c r="I112" s="37">
        <f t="shared" si="9"/>
        <v>0</v>
      </c>
      <c r="J112" s="24">
        <f t="shared" si="10"/>
        <v>0</v>
      </c>
      <c r="K112" s="70">
        <v>0</v>
      </c>
      <c r="L112" s="71">
        <v>0</v>
      </c>
      <c r="M112" s="70">
        <v>0</v>
      </c>
      <c r="N112" s="71">
        <v>0</v>
      </c>
      <c r="O112" s="70">
        <v>0</v>
      </c>
      <c r="P112" s="71">
        <v>0</v>
      </c>
      <c r="Q112" s="70">
        <v>0</v>
      </c>
      <c r="R112" s="71">
        <v>0</v>
      </c>
      <c r="S112" s="70">
        <v>0</v>
      </c>
      <c r="T112" s="71">
        <v>0</v>
      </c>
      <c r="U112" s="70">
        <v>0</v>
      </c>
      <c r="V112" s="71">
        <v>0</v>
      </c>
    </row>
    <row r="113" spans="1:22" x14ac:dyDescent="0.25">
      <c r="A113" s="34">
        <f t="shared" si="8"/>
        <v>8</v>
      </c>
      <c r="B113" s="35">
        <v>6381</v>
      </c>
      <c r="C113" s="129" t="str">
        <f>_xlfn.XLOOKUP(__xlnm._FilterDatabase_1515[[#This Row],[SAPSA Number]],'DS Point summary'!A:A,'DS Point summary'!B:B)</f>
        <v>Gavin Alexander</v>
      </c>
      <c r="D113" s="129" t="str">
        <f>_xlfn.XLOOKUP(__xlnm._FilterDatabase_1515[[#This Row],[SAPSA Number]],'DS Point summary'!A:A,'DS Point summary'!C:C)</f>
        <v>Riley</v>
      </c>
      <c r="E113" s="130" t="str">
        <f>_xlfn.XLOOKUP(__xlnm._FilterDatabase_1515[[#This Row],[SAPSA Number]],'DS Point summary'!A:A,'DS Point summary'!D:D)</f>
        <v>GA</v>
      </c>
      <c r="F113" s="19" t="str">
        <f ca="1">_xlfn.XLOOKUP(__xlnm._FilterDatabase_1515[[#This Row],[SAPSA Number]],'DS Point summary'!A:A,'DS Point summary'!E:E)</f>
        <v xml:space="preserve"> </v>
      </c>
      <c r="G113" s="21">
        <f ca="1">_xlfn.XLOOKUP(__xlnm._FilterDatabase_1515[[#This Row],[SAPSA Number]],'DS Point summary'!A:A,'DS Point summary'!F:F)</f>
        <v>25</v>
      </c>
      <c r="H113" s="36" t="s">
        <v>677</v>
      </c>
      <c r="I113" s="37">
        <f t="shared" si="9"/>
        <v>0</v>
      </c>
      <c r="J113" s="24">
        <f t="shared" si="10"/>
        <v>0</v>
      </c>
      <c r="K113" s="70">
        <v>0</v>
      </c>
      <c r="L113" s="71">
        <v>0</v>
      </c>
      <c r="M113" s="70">
        <v>0</v>
      </c>
      <c r="N113" s="71">
        <v>0</v>
      </c>
      <c r="O113" s="70">
        <v>0</v>
      </c>
      <c r="P113" s="71">
        <v>0</v>
      </c>
      <c r="Q113" s="70">
        <v>0</v>
      </c>
      <c r="R113" s="71">
        <v>0</v>
      </c>
      <c r="S113" s="70">
        <v>0</v>
      </c>
      <c r="T113" s="71">
        <v>0</v>
      </c>
      <c r="U113" s="70">
        <v>0</v>
      </c>
      <c r="V113" s="71">
        <v>0</v>
      </c>
    </row>
    <row r="114" spans="1:22" x14ac:dyDescent="0.25">
      <c r="A114" s="34">
        <f t="shared" si="8"/>
        <v>8</v>
      </c>
      <c r="B114" s="47">
        <v>6394</v>
      </c>
      <c r="C114" s="129" t="str">
        <f>_xlfn.XLOOKUP(__xlnm._FilterDatabase_1515[[#This Row],[SAPSA Number]],'DS Point summary'!A:A,'DS Point summary'!B:B)</f>
        <v>Marthinus Jacobus</v>
      </c>
      <c r="D114" s="129" t="str">
        <f>_xlfn.XLOOKUP(__xlnm._FilterDatabase_1515[[#This Row],[SAPSA Number]],'DS Point summary'!A:A,'DS Point summary'!C:C)</f>
        <v>Booysen</v>
      </c>
      <c r="E114" s="130" t="str">
        <f>_xlfn.XLOOKUP(__xlnm._FilterDatabase_1515[[#This Row],[SAPSA Number]],'DS Point summary'!A:A,'DS Point summary'!D:D)</f>
        <v>MJ</v>
      </c>
      <c r="F114" s="19" t="str">
        <f ca="1">_xlfn.XLOOKUP(__xlnm._FilterDatabase_1515[[#This Row],[SAPSA Number]],'DS Point summary'!A:A,'DS Point summary'!E:E)</f>
        <v xml:space="preserve"> </v>
      </c>
      <c r="G114" s="21">
        <f ca="1">_xlfn.XLOOKUP(__xlnm._FilterDatabase_1515[[#This Row],[SAPSA Number]],'DS Point summary'!A:A,'DS Point summary'!F:F)</f>
        <v>45</v>
      </c>
      <c r="H114" s="36" t="s">
        <v>677</v>
      </c>
      <c r="I114" s="37">
        <f t="shared" si="9"/>
        <v>0</v>
      </c>
      <c r="J114" s="24">
        <f t="shared" si="10"/>
        <v>0</v>
      </c>
      <c r="K114" s="70">
        <v>0</v>
      </c>
      <c r="L114" s="71">
        <v>0</v>
      </c>
      <c r="M114" s="70">
        <v>0</v>
      </c>
      <c r="N114" s="71">
        <v>0</v>
      </c>
      <c r="O114" s="70">
        <v>0</v>
      </c>
      <c r="P114" s="71">
        <v>0</v>
      </c>
      <c r="Q114" s="70">
        <v>0</v>
      </c>
      <c r="R114" s="71">
        <v>0</v>
      </c>
      <c r="S114" s="70">
        <v>0</v>
      </c>
      <c r="T114" s="71">
        <v>0</v>
      </c>
      <c r="U114" s="70">
        <v>0</v>
      </c>
      <c r="V114" s="71">
        <v>0</v>
      </c>
    </row>
    <row r="115" spans="1:22" x14ac:dyDescent="0.25">
      <c r="A115" s="34">
        <f t="shared" si="8"/>
        <v>8</v>
      </c>
      <c r="B115" s="47">
        <v>6395</v>
      </c>
      <c r="C115" s="129" t="str">
        <f>_xlfn.XLOOKUP(__xlnm._FilterDatabase_1515[[#This Row],[SAPSA Number]],'DS Point summary'!A:A,'DS Point summary'!B:B)</f>
        <v>Andre Jacque</v>
      </c>
      <c r="D115" s="129" t="str">
        <f>_xlfn.XLOOKUP(__xlnm._FilterDatabase_1515[[#This Row],[SAPSA Number]],'DS Point summary'!A:A,'DS Point summary'!C:C)</f>
        <v>Loubser</v>
      </c>
      <c r="E115" s="130" t="str">
        <f>_xlfn.XLOOKUP(__xlnm._FilterDatabase_1515[[#This Row],[SAPSA Number]],'DS Point summary'!A:A,'DS Point summary'!D:D)</f>
        <v>AJP</v>
      </c>
      <c r="F115" s="19" t="str">
        <f ca="1">_xlfn.XLOOKUP(__xlnm._FilterDatabase_1515[[#This Row],[SAPSA Number]],'DS Point summary'!A:A,'DS Point summary'!E:E)</f>
        <v>S</v>
      </c>
      <c r="G115" s="21">
        <f ca="1">_xlfn.XLOOKUP(__xlnm._FilterDatabase_1515[[#This Row],[SAPSA Number]],'DS Point summary'!A:A,'DS Point summary'!F:F)</f>
        <v>54</v>
      </c>
      <c r="H115" s="36" t="s">
        <v>677</v>
      </c>
      <c r="I115" s="37">
        <f t="shared" si="9"/>
        <v>0</v>
      </c>
      <c r="J115" s="24">
        <f t="shared" si="10"/>
        <v>0</v>
      </c>
      <c r="K115" s="70">
        <v>0</v>
      </c>
      <c r="L115" s="71">
        <v>0</v>
      </c>
      <c r="M115" s="70">
        <v>0</v>
      </c>
      <c r="N115" s="71">
        <v>0</v>
      </c>
      <c r="O115" s="70">
        <v>0</v>
      </c>
      <c r="P115" s="71">
        <v>0</v>
      </c>
      <c r="Q115" s="70">
        <v>0</v>
      </c>
      <c r="R115" s="71">
        <v>0</v>
      </c>
      <c r="S115" s="70">
        <v>0</v>
      </c>
      <c r="T115" s="71">
        <v>0</v>
      </c>
      <c r="U115" s="70">
        <v>0</v>
      </c>
      <c r="V115" s="71">
        <v>0</v>
      </c>
    </row>
    <row r="116" spans="1:22" x14ac:dyDescent="0.25">
      <c r="A116" s="34">
        <f t="shared" si="8"/>
        <v>8</v>
      </c>
      <c r="B116" s="35">
        <v>6434</v>
      </c>
      <c r="C116" s="129" t="str">
        <f>_xlfn.XLOOKUP(__xlnm._FilterDatabase_1515[[#This Row],[SAPSA Number]],'DS Point summary'!A:A,'DS Point summary'!B:B)</f>
        <v>Francois Robert</v>
      </c>
      <c r="D116" s="129" t="str">
        <f>_xlfn.XLOOKUP(__xlnm._FilterDatabase_1515[[#This Row],[SAPSA Number]],'DS Point summary'!A:A,'DS Point summary'!C:C)</f>
        <v>Koekemoer</v>
      </c>
      <c r="E116" s="130" t="str">
        <f>_xlfn.XLOOKUP(__xlnm._FilterDatabase_1515[[#This Row],[SAPSA Number]],'DS Point summary'!A:A,'DS Point summary'!D:D)</f>
        <v>FR</v>
      </c>
      <c r="F116" s="19" t="str">
        <f ca="1">_xlfn.XLOOKUP(__xlnm._FilterDatabase_1515[[#This Row],[SAPSA Number]],'DS Point summary'!A:A,'DS Point summary'!E:E)</f>
        <v xml:space="preserve"> </v>
      </c>
      <c r="G116" s="21">
        <f ca="1">_xlfn.XLOOKUP(__xlnm._FilterDatabase_1515[[#This Row],[SAPSA Number]],'DS Point summary'!A:A,'DS Point summary'!F:F)</f>
        <v>41</v>
      </c>
      <c r="H116" s="36" t="s">
        <v>677</v>
      </c>
      <c r="I116" s="37">
        <f t="shared" si="9"/>
        <v>0</v>
      </c>
      <c r="J116" s="24">
        <f t="shared" si="10"/>
        <v>0</v>
      </c>
      <c r="K116" s="70">
        <v>0</v>
      </c>
      <c r="L116" s="71">
        <v>0</v>
      </c>
      <c r="M116" s="70">
        <v>0</v>
      </c>
      <c r="N116" s="71">
        <v>0</v>
      </c>
      <c r="O116" s="70">
        <v>0</v>
      </c>
      <c r="P116" s="71">
        <v>0</v>
      </c>
      <c r="Q116" s="70">
        <v>0</v>
      </c>
      <c r="R116" s="71">
        <v>0</v>
      </c>
      <c r="S116" s="70">
        <v>0</v>
      </c>
      <c r="T116" s="71">
        <v>0</v>
      </c>
      <c r="U116" s="70">
        <v>0</v>
      </c>
      <c r="V116" s="71">
        <v>0</v>
      </c>
    </row>
    <row r="117" spans="1:22" x14ac:dyDescent="0.25">
      <c r="A117" s="34">
        <f t="shared" si="8"/>
        <v>8</v>
      </c>
      <c r="B117" s="53">
        <v>6435</v>
      </c>
      <c r="C117" s="129" t="str">
        <f>_xlfn.XLOOKUP(__xlnm._FilterDatabase_1515[[#This Row],[SAPSA Number]],'DS Point summary'!A:A,'DS Point summary'!B:B)</f>
        <v>Ethan</v>
      </c>
      <c r="D117" s="129" t="str">
        <f>_xlfn.XLOOKUP(__xlnm._FilterDatabase_1515[[#This Row],[SAPSA Number]],'DS Point summary'!A:A,'DS Point summary'!C:C)</f>
        <v>Pillay</v>
      </c>
      <c r="E117" s="130" t="str">
        <f>_xlfn.XLOOKUP(__xlnm._FilterDatabase_1515[[#This Row],[SAPSA Number]],'DS Point summary'!A:A,'DS Point summary'!D:D)</f>
        <v>E</v>
      </c>
      <c r="F117" s="19" t="str">
        <f>_xlfn.XLOOKUP(__xlnm._FilterDatabase_1515[[#This Row],[SAPSA Number]],'DS Point summary'!A:A,'DS Point summary'!E:E)</f>
        <v>S Jnr</v>
      </c>
      <c r="G117" s="21">
        <f ca="1">_xlfn.XLOOKUP(__xlnm._FilterDatabase_1515[[#This Row],[SAPSA Number]],'DS Point summary'!A:A,'DS Point summary'!F:F)</f>
        <v>13</v>
      </c>
      <c r="H117" s="36" t="s">
        <v>677</v>
      </c>
      <c r="I117" s="37">
        <f t="shared" si="9"/>
        <v>0</v>
      </c>
      <c r="J117" s="24">
        <f t="shared" si="10"/>
        <v>0</v>
      </c>
      <c r="K117" s="70">
        <v>0</v>
      </c>
      <c r="L117" s="71">
        <v>0</v>
      </c>
      <c r="M117" s="70">
        <v>0</v>
      </c>
      <c r="N117" s="71">
        <v>0</v>
      </c>
      <c r="O117" s="70">
        <v>0</v>
      </c>
      <c r="P117" s="71">
        <v>0</v>
      </c>
      <c r="Q117" s="70">
        <v>0</v>
      </c>
      <c r="R117" s="71">
        <v>0</v>
      </c>
      <c r="S117" s="70">
        <v>0</v>
      </c>
      <c r="T117" s="71">
        <v>0</v>
      </c>
      <c r="U117" s="70">
        <v>0</v>
      </c>
      <c r="V117" s="71">
        <v>0</v>
      </c>
    </row>
    <row r="118" spans="1:22" x14ac:dyDescent="0.25">
      <c r="A118" s="34">
        <f t="shared" si="8"/>
        <v>8</v>
      </c>
      <c r="B118" s="47">
        <v>6436</v>
      </c>
      <c r="C118" s="129" t="str">
        <f>_xlfn.XLOOKUP(__xlnm._FilterDatabase_1515[[#This Row],[SAPSA Number]],'DS Point summary'!A:A,'DS Point summary'!B:B)</f>
        <v>Johan</v>
      </c>
      <c r="D118" s="129" t="str">
        <f>_xlfn.XLOOKUP(__xlnm._FilterDatabase_1515[[#This Row],[SAPSA Number]],'DS Point summary'!A:A,'DS Point summary'!C:C)</f>
        <v>van Greunen</v>
      </c>
      <c r="E118" s="130" t="str">
        <f>_xlfn.XLOOKUP(__xlnm._FilterDatabase_1515[[#This Row],[SAPSA Number]],'DS Point summary'!A:A,'DS Point summary'!D:D)</f>
        <v>J</v>
      </c>
      <c r="F118" s="19" t="str">
        <f ca="1">_xlfn.XLOOKUP(__xlnm._FilterDatabase_1515[[#This Row],[SAPSA Number]],'DS Point summary'!A:A,'DS Point summary'!E:E)</f>
        <v xml:space="preserve"> </v>
      </c>
      <c r="G118" s="21">
        <f ca="1">_xlfn.XLOOKUP(__xlnm._FilterDatabase_1515[[#This Row],[SAPSA Number]],'DS Point summary'!A:A,'DS Point summary'!F:F)</f>
        <v>43</v>
      </c>
      <c r="H118" s="36" t="s">
        <v>677</v>
      </c>
      <c r="I118" s="37">
        <f t="shared" si="9"/>
        <v>0</v>
      </c>
      <c r="J118" s="24">
        <f t="shared" si="10"/>
        <v>0</v>
      </c>
      <c r="K118" s="70">
        <v>0</v>
      </c>
      <c r="L118" s="71">
        <v>0</v>
      </c>
      <c r="M118" s="70">
        <v>0</v>
      </c>
      <c r="N118" s="71">
        <v>0</v>
      </c>
      <c r="O118" s="70">
        <v>0</v>
      </c>
      <c r="P118" s="71">
        <v>0</v>
      </c>
      <c r="Q118" s="70">
        <v>0</v>
      </c>
      <c r="R118" s="71">
        <v>0</v>
      </c>
      <c r="S118" s="70">
        <v>0</v>
      </c>
      <c r="T118" s="71">
        <v>0</v>
      </c>
      <c r="U118" s="70">
        <v>0</v>
      </c>
      <c r="V118" s="71">
        <v>0</v>
      </c>
    </row>
    <row r="119" spans="1:22" x14ac:dyDescent="0.25">
      <c r="A119" s="34">
        <f t="shared" si="8"/>
        <v>8</v>
      </c>
      <c r="B119" s="53">
        <v>6470</v>
      </c>
      <c r="C119" s="129" t="str">
        <f>_xlfn.XLOOKUP(__xlnm._FilterDatabase_1515[[#This Row],[SAPSA Number]],'DS Point summary'!A:A,'DS Point summary'!B:B)</f>
        <v>Koseelan (Seelan)</v>
      </c>
      <c r="D119" s="129" t="str">
        <f>_xlfn.XLOOKUP(__xlnm._FilterDatabase_1515[[#This Row],[SAPSA Number]],'DS Point summary'!A:A,'DS Point summary'!C:C)</f>
        <v>Pillay</v>
      </c>
      <c r="E119" s="130" t="str">
        <f>_xlfn.XLOOKUP(__xlnm._FilterDatabase_1515[[#This Row],[SAPSA Number]],'DS Point summary'!A:A,'DS Point summary'!D:D)</f>
        <v>K</v>
      </c>
      <c r="F119" s="19" t="str">
        <f ca="1">_xlfn.XLOOKUP(__xlnm._FilterDatabase_1515[[#This Row],[SAPSA Number]],'DS Point summary'!A:A,'DS Point summary'!E:E)</f>
        <v xml:space="preserve"> </v>
      </c>
      <c r="G119" s="21">
        <f ca="1">_xlfn.XLOOKUP(__xlnm._FilterDatabase_1515[[#This Row],[SAPSA Number]],'DS Point summary'!A:A,'DS Point summary'!F:F)</f>
        <v>46</v>
      </c>
      <c r="H119" s="36" t="s">
        <v>677</v>
      </c>
      <c r="I119" s="37">
        <f t="shared" si="9"/>
        <v>0</v>
      </c>
      <c r="J119" s="24">
        <f t="shared" si="10"/>
        <v>0</v>
      </c>
      <c r="K119" s="70">
        <v>0</v>
      </c>
      <c r="L119" s="71">
        <v>0</v>
      </c>
      <c r="M119" s="70">
        <v>0</v>
      </c>
      <c r="N119" s="71">
        <v>0</v>
      </c>
      <c r="O119" s="70">
        <v>0</v>
      </c>
      <c r="P119" s="71">
        <v>0</v>
      </c>
      <c r="Q119" s="70">
        <v>0</v>
      </c>
      <c r="R119" s="71">
        <v>0</v>
      </c>
      <c r="S119" s="70">
        <v>0</v>
      </c>
      <c r="T119" s="71">
        <v>0</v>
      </c>
      <c r="U119" s="70">
        <v>0</v>
      </c>
      <c r="V119" s="71">
        <v>0</v>
      </c>
    </row>
    <row r="120" spans="1:22" x14ac:dyDescent="0.25">
      <c r="A120" s="34">
        <f t="shared" si="8"/>
        <v>8</v>
      </c>
      <c r="B120" s="123">
        <v>6564</v>
      </c>
      <c r="C120" s="129" t="str">
        <f>_xlfn.XLOOKUP(__xlnm._FilterDatabase_1515[[#This Row],[SAPSA Number]],'DS Point summary'!A:A,'DS Point summary'!B:B)</f>
        <v xml:space="preserve">Schalk </v>
      </c>
      <c r="D120" s="129" t="str">
        <f>_xlfn.XLOOKUP(__xlnm._FilterDatabase_1515[[#This Row],[SAPSA Number]],'DS Point summary'!A:A,'DS Point summary'!C:C)</f>
        <v>van Jaarsveld</v>
      </c>
      <c r="E120" s="130" t="str">
        <f>_xlfn.XLOOKUP(__xlnm._FilterDatabase_1515[[#This Row],[SAPSA Number]],'DS Point summary'!A:A,'DS Point summary'!D:D)</f>
        <v>WS</v>
      </c>
      <c r="F120" s="19" t="str">
        <f ca="1">_xlfn.XLOOKUP(__xlnm._FilterDatabase_1515[[#This Row],[SAPSA Number]],'DS Point summary'!A:A,'DS Point summary'!E:E)</f>
        <v xml:space="preserve"> </v>
      </c>
      <c r="G120" s="21">
        <f ca="1">_xlfn.XLOOKUP(__xlnm._FilterDatabase_1515[[#This Row],[SAPSA Number]],'DS Point summary'!A:A,'DS Point summary'!F:F)</f>
        <v>38</v>
      </c>
      <c r="H120" s="36" t="s">
        <v>677</v>
      </c>
      <c r="I120" s="37">
        <f t="shared" si="9"/>
        <v>0</v>
      </c>
      <c r="J120" s="24">
        <f t="shared" si="10"/>
        <v>0</v>
      </c>
      <c r="K120" s="70">
        <v>0</v>
      </c>
      <c r="L120" s="71">
        <v>0</v>
      </c>
      <c r="M120" s="70">
        <v>0</v>
      </c>
      <c r="N120" s="71">
        <v>0</v>
      </c>
      <c r="O120" s="70">
        <v>0</v>
      </c>
      <c r="P120" s="71">
        <v>0</v>
      </c>
      <c r="Q120" s="70">
        <v>0</v>
      </c>
      <c r="R120" s="71">
        <v>0</v>
      </c>
      <c r="S120" s="70">
        <v>0</v>
      </c>
      <c r="T120" s="71">
        <v>0</v>
      </c>
      <c r="U120" s="70">
        <v>0</v>
      </c>
      <c r="V120" s="71">
        <v>0</v>
      </c>
    </row>
    <row r="121" spans="1:22" ht="25.5" x14ac:dyDescent="0.25">
      <c r="A121" s="34">
        <f t="shared" si="8"/>
        <v>8</v>
      </c>
      <c r="B121" s="35">
        <v>6627</v>
      </c>
      <c r="C121" s="129" t="str">
        <f>_xlfn.XLOOKUP(__xlnm._FilterDatabase_1515[[#This Row],[SAPSA Number]],'DS Point summary'!A:A,'DS Point summary'!B:B)</f>
        <v>Lukas Wilhelm</v>
      </c>
      <c r="D121" s="129" t="str">
        <f>_xlfn.XLOOKUP(__xlnm._FilterDatabase_1515[[#This Row],[SAPSA Number]],'DS Point summary'!A:A,'DS Point summary'!C:C)</f>
        <v>Janse van Rensburg</v>
      </c>
      <c r="E121" s="130" t="str">
        <f>_xlfn.XLOOKUP(__xlnm._FilterDatabase_1515[[#This Row],[SAPSA Number]],'DS Point summary'!A:A,'DS Point summary'!D:D)</f>
        <v>LW</v>
      </c>
      <c r="F121" s="19" t="str">
        <f ca="1">_xlfn.XLOOKUP(__xlnm._FilterDatabase_1515[[#This Row],[SAPSA Number]],'DS Point summary'!A:A,'DS Point summary'!E:E)</f>
        <v>SS</v>
      </c>
      <c r="G121" s="21">
        <f ca="1">_xlfn.XLOOKUP(__xlnm._FilterDatabase_1515[[#This Row],[SAPSA Number]],'DS Point summary'!A:A,'DS Point summary'!F:F)</f>
        <v>75</v>
      </c>
      <c r="H121" s="36" t="s">
        <v>677</v>
      </c>
      <c r="I121" s="37">
        <f t="shared" si="9"/>
        <v>0</v>
      </c>
      <c r="J121" s="24">
        <f t="shared" si="10"/>
        <v>0</v>
      </c>
      <c r="K121" s="70">
        <v>0</v>
      </c>
      <c r="L121" s="71">
        <v>0</v>
      </c>
      <c r="M121" s="70">
        <v>0</v>
      </c>
      <c r="N121" s="71">
        <v>0</v>
      </c>
      <c r="O121" s="70">
        <v>0</v>
      </c>
      <c r="P121" s="71">
        <v>0</v>
      </c>
      <c r="Q121" s="70">
        <v>0</v>
      </c>
      <c r="R121" s="71">
        <v>0</v>
      </c>
      <c r="S121" s="70">
        <v>0</v>
      </c>
      <c r="T121" s="71">
        <v>0</v>
      </c>
      <c r="U121" s="70">
        <v>0</v>
      </c>
      <c r="V121" s="71">
        <v>0</v>
      </c>
    </row>
    <row r="122" spans="1:22" x14ac:dyDescent="0.25">
      <c r="A122" s="34">
        <f t="shared" si="8"/>
        <v>8</v>
      </c>
      <c r="B122" s="35">
        <v>6633</v>
      </c>
      <c r="C122" s="129" t="str">
        <f>_xlfn.XLOOKUP(__xlnm._FilterDatabase_1515[[#This Row],[SAPSA Number]],'DS Point summary'!A:A,'DS Point summary'!B:B)</f>
        <v>Allessandro Raffaele</v>
      </c>
      <c r="D122" s="129" t="str">
        <f>_xlfn.XLOOKUP(__xlnm._FilterDatabase_1515[[#This Row],[SAPSA Number]],'DS Point summary'!A:A,'DS Point summary'!C:C)</f>
        <v>Paschini</v>
      </c>
      <c r="E122" s="130" t="str">
        <f>_xlfn.XLOOKUP(__xlnm._FilterDatabase_1515[[#This Row],[SAPSA Number]],'DS Point summary'!A:A,'DS Point summary'!D:D)</f>
        <v>AR</v>
      </c>
      <c r="F122" s="19" t="str">
        <f ca="1">_xlfn.XLOOKUP(__xlnm._FilterDatabase_1515[[#This Row],[SAPSA Number]],'DS Point summary'!A:A,'DS Point summary'!E:E)</f>
        <v xml:space="preserve"> </v>
      </c>
      <c r="G122" s="21">
        <f ca="1">_xlfn.XLOOKUP(__xlnm._FilterDatabase_1515[[#This Row],[SAPSA Number]],'DS Point summary'!A:A,'DS Point summary'!F:F)</f>
        <v>22</v>
      </c>
      <c r="H122" s="36" t="s">
        <v>677</v>
      </c>
      <c r="I122" s="37">
        <f t="shared" si="9"/>
        <v>0</v>
      </c>
      <c r="J122" s="24">
        <f t="shared" si="10"/>
        <v>0</v>
      </c>
      <c r="K122" s="70">
        <v>0</v>
      </c>
      <c r="L122" s="71">
        <v>0</v>
      </c>
      <c r="M122" s="70">
        <v>0</v>
      </c>
      <c r="N122" s="71">
        <v>0</v>
      </c>
      <c r="O122" s="70">
        <v>0</v>
      </c>
      <c r="P122" s="71">
        <v>0</v>
      </c>
      <c r="Q122" s="70">
        <v>0</v>
      </c>
      <c r="R122" s="71">
        <v>0</v>
      </c>
      <c r="S122" s="70">
        <v>0</v>
      </c>
      <c r="T122" s="71">
        <v>0</v>
      </c>
      <c r="U122" s="70">
        <v>0</v>
      </c>
      <c r="V122" s="71">
        <v>0</v>
      </c>
    </row>
    <row r="123" spans="1:22" x14ac:dyDescent="0.25">
      <c r="A123" s="34">
        <f t="shared" si="8"/>
        <v>8</v>
      </c>
      <c r="B123" s="47"/>
      <c r="C123" s="129">
        <f>_xlfn.XLOOKUP(__xlnm._FilterDatabase_1515[[#This Row],[SAPSA Number]],'DS Point summary'!A:A,'DS Point summary'!B:B)</f>
        <v>0</v>
      </c>
      <c r="D123" s="129">
        <f>_xlfn.XLOOKUP(__xlnm._FilterDatabase_1515[[#This Row],[SAPSA Number]],'DS Point summary'!A:A,'DS Point summary'!C:C)</f>
        <v>0</v>
      </c>
      <c r="E123" s="130">
        <f>_xlfn.XLOOKUP(__xlnm._FilterDatabase_1515[[#This Row],[SAPSA Number]],'DS Point summary'!A:A,'DS Point summary'!D:D)</f>
        <v>0</v>
      </c>
      <c r="F123" s="19">
        <f>_xlfn.XLOOKUP(__xlnm._FilterDatabase_1515[[#This Row],[SAPSA Number]],'DS Point summary'!A:A,'DS Point summary'!E:E)</f>
        <v>0</v>
      </c>
      <c r="G123" s="21" t="e">
        <f>_xlfn.XLOOKUP(__xlnm._FilterDatabase_1515[[#This Row],[SAPSA Number]],'DS Point summary'!A:A,'DS Point summary'!F:F)</f>
        <v>#N/A</v>
      </c>
      <c r="H123" s="36" t="s">
        <v>677</v>
      </c>
      <c r="I123" s="37">
        <f t="shared" si="9"/>
        <v>0</v>
      </c>
      <c r="J123" s="24">
        <f t="shared" si="10"/>
        <v>0</v>
      </c>
      <c r="K123" s="70">
        <v>0</v>
      </c>
      <c r="L123" s="71">
        <v>0</v>
      </c>
      <c r="M123" s="70">
        <v>0</v>
      </c>
      <c r="N123" s="71">
        <v>0</v>
      </c>
      <c r="O123" s="70">
        <v>0</v>
      </c>
      <c r="P123" s="71">
        <v>0</v>
      </c>
      <c r="Q123" s="70">
        <v>0</v>
      </c>
      <c r="R123" s="71">
        <v>0</v>
      </c>
      <c r="S123" s="70">
        <v>0</v>
      </c>
      <c r="T123" s="71">
        <v>0</v>
      </c>
      <c r="U123" s="70">
        <v>0</v>
      </c>
      <c r="V123" s="71">
        <v>0</v>
      </c>
    </row>
    <row r="124" spans="1:22" x14ac:dyDescent="0.25">
      <c r="A124" s="34">
        <f t="shared" si="8"/>
        <v>8</v>
      </c>
      <c r="B124" s="35"/>
      <c r="C124" s="129">
        <f>_xlfn.XLOOKUP(__xlnm._FilterDatabase_1515[[#This Row],[SAPSA Number]],'DS Point summary'!A:A,'DS Point summary'!B:B)</f>
        <v>0</v>
      </c>
      <c r="D124" s="129">
        <f>_xlfn.XLOOKUP(__xlnm._FilterDatabase_1515[[#This Row],[SAPSA Number]],'DS Point summary'!A:A,'DS Point summary'!C:C)</f>
        <v>0</v>
      </c>
      <c r="E124" s="130">
        <f>_xlfn.XLOOKUP(__xlnm._FilterDatabase_1515[[#This Row],[SAPSA Number]],'DS Point summary'!A:A,'DS Point summary'!D:D)</f>
        <v>0</v>
      </c>
      <c r="F124" s="19">
        <f>_xlfn.XLOOKUP(__xlnm._FilterDatabase_1515[[#This Row],[SAPSA Number]],'DS Point summary'!A:A,'DS Point summary'!E:E)</f>
        <v>0</v>
      </c>
      <c r="G124" s="21">
        <f>_xlfn.XLOOKUP(__xlnm._FilterDatabase_1515[[#This Row],[SAPSA Number]],'DS Point summary'!A:A,'DS Point summary'!F:F)</f>
        <v>0</v>
      </c>
      <c r="H124" s="36" t="s">
        <v>677</v>
      </c>
      <c r="I124" s="37">
        <f t="shared" si="9"/>
        <v>0</v>
      </c>
      <c r="J124" s="24">
        <f t="shared" si="10"/>
        <v>0</v>
      </c>
      <c r="K124" s="70">
        <v>0</v>
      </c>
      <c r="L124" s="71">
        <v>0</v>
      </c>
      <c r="M124" s="70">
        <v>0</v>
      </c>
      <c r="N124" s="71">
        <v>0</v>
      </c>
      <c r="O124" s="70">
        <v>0</v>
      </c>
      <c r="P124" s="71">
        <v>0</v>
      </c>
      <c r="Q124" s="70">
        <v>0</v>
      </c>
      <c r="R124" s="71">
        <v>0</v>
      </c>
      <c r="S124" s="70">
        <v>0</v>
      </c>
      <c r="T124" s="71">
        <v>0</v>
      </c>
      <c r="U124" s="70">
        <v>0</v>
      </c>
      <c r="V124" s="71">
        <v>0</v>
      </c>
    </row>
    <row r="125" spans="1:22" x14ac:dyDescent="0.25">
      <c r="A125" s="34">
        <f t="shared" si="8"/>
        <v>8</v>
      </c>
      <c r="B125" s="35"/>
      <c r="C125" s="129">
        <f>_xlfn.XLOOKUP(__xlnm._FilterDatabase_1515[[#This Row],[SAPSA Number]],'DS Point summary'!A:A,'DS Point summary'!B:B)</f>
        <v>0</v>
      </c>
      <c r="D125" s="129">
        <f>_xlfn.XLOOKUP(__xlnm._FilterDatabase_1515[[#This Row],[SAPSA Number]],'DS Point summary'!A:A,'DS Point summary'!C:C)</f>
        <v>0</v>
      </c>
      <c r="E125" s="130">
        <f>_xlfn.XLOOKUP(__xlnm._FilterDatabase_1515[[#This Row],[SAPSA Number]],'DS Point summary'!A:A,'DS Point summary'!D:D)</f>
        <v>0</v>
      </c>
      <c r="F125" s="19">
        <f>_xlfn.XLOOKUP(__xlnm._FilterDatabase_1515[[#This Row],[SAPSA Number]],'DS Point summary'!A:A,'DS Point summary'!E:E)</f>
        <v>0</v>
      </c>
      <c r="G125" s="21">
        <f>_xlfn.XLOOKUP(__xlnm._FilterDatabase_1515[[#This Row],[SAPSA Number]],'DS Point summary'!A:A,'DS Point summary'!F:F)</f>
        <v>0</v>
      </c>
      <c r="H125" s="36" t="s">
        <v>677</v>
      </c>
      <c r="I125" s="37">
        <f t="shared" si="9"/>
        <v>0</v>
      </c>
      <c r="J125" s="24">
        <f t="shared" si="10"/>
        <v>0</v>
      </c>
      <c r="K125" s="70">
        <v>0</v>
      </c>
      <c r="L125" s="71">
        <v>0</v>
      </c>
      <c r="M125" s="70">
        <v>0</v>
      </c>
      <c r="N125" s="71">
        <v>0</v>
      </c>
      <c r="O125" s="70">
        <v>0</v>
      </c>
      <c r="P125" s="71">
        <v>0</v>
      </c>
      <c r="Q125" s="70">
        <v>0</v>
      </c>
      <c r="R125" s="71">
        <v>0</v>
      </c>
      <c r="S125" s="70">
        <v>0</v>
      </c>
      <c r="T125" s="71">
        <v>0</v>
      </c>
      <c r="U125" s="70">
        <v>0</v>
      </c>
      <c r="V125" s="71">
        <v>0</v>
      </c>
    </row>
    <row r="126" spans="1:22" x14ac:dyDescent="0.25">
      <c r="A126" s="34">
        <f t="shared" si="8"/>
        <v>8</v>
      </c>
      <c r="B126" s="99"/>
      <c r="C126" s="129">
        <f>_xlfn.XLOOKUP(__xlnm._FilterDatabase_1515[[#This Row],[SAPSA Number]],'DS Point summary'!A:A,'DS Point summary'!B:B)</f>
        <v>0</v>
      </c>
      <c r="D126" s="129">
        <f>_xlfn.XLOOKUP(__xlnm._FilterDatabase_1515[[#This Row],[SAPSA Number]],'DS Point summary'!A:A,'DS Point summary'!C:C)</f>
        <v>0</v>
      </c>
      <c r="E126" s="130">
        <f>_xlfn.XLOOKUP(__xlnm._FilterDatabase_1515[[#This Row],[SAPSA Number]],'DS Point summary'!A:A,'DS Point summary'!D:D)</f>
        <v>0</v>
      </c>
      <c r="F126" s="19">
        <f>_xlfn.XLOOKUP(__xlnm._FilterDatabase_1515[[#This Row],[SAPSA Number]],'DS Point summary'!A:A,'DS Point summary'!E:E)</f>
        <v>0</v>
      </c>
      <c r="G126" s="21" t="e">
        <f>_xlfn.XLOOKUP(__xlnm._FilterDatabase_1515[[#This Row],[SAPSA Number]],'DS Point summary'!A:A,'DS Point summary'!F:F)</f>
        <v>#N/A</v>
      </c>
      <c r="H126" s="36" t="s">
        <v>677</v>
      </c>
      <c r="I126" s="37">
        <f t="shared" si="9"/>
        <v>0</v>
      </c>
      <c r="J126" s="24">
        <f t="shared" si="10"/>
        <v>0</v>
      </c>
      <c r="K126" s="70">
        <v>0</v>
      </c>
      <c r="L126" s="71">
        <v>0</v>
      </c>
      <c r="M126" s="70">
        <v>0</v>
      </c>
      <c r="N126" s="71">
        <v>0</v>
      </c>
      <c r="O126" s="70">
        <v>0</v>
      </c>
      <c r="P126" s="71">
        <v>0</v>
      </c>
      <c r="Q126" s="70">
        <v>0</v>
      </c>
      <c r="R126" s="71">
        <v>0</v>
      </c>
      <c r="S126" s="70">
        <v>0</v>
      </c>
      <c r="T126" s="71">
        <v>0</v>
      </c>
      <c r="U126" s="70">
        <v>0</v>
      </c>
      <c r="V126" s="71">
        <v>0</v>
      </c>
    </row>
  </sheetData>
  <sheetProtection algorithmName="SHA-512" hashValue="HcOQBDCv2S0GTkcM5FojpxVky+eVQHJeEpAukl59d6w6HiC0GHkpTpO8/Nr9yiCdLxFkFRmNdTkyku/0iwOx/g==" saltValue="hf4llDLe+qYTKFvyqgHZfQ==" spinCount="100000" sheet="1" objects="1" scenarios="1"/>
  <conditionalFormatting sqref="F2:F126">
    <cfRule type="cellIs" dxfId="15" priority="2" stopIfTrue="1" operator="equal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E953E-41AE-4DD1-8A16-AC003BDA6BA4}">
  <sheetPr>
    <tabColor theme="7" tint="0.39997558519241921"/>
  </sheetPr>
  <dimension ref="A1:AMJ123"/>
  <sheetViews>
    <sheetView workbookViewId="0">
      <pane xSplit="10" ySplit="1" topLeftCell="K2" activePane="bottomRight" state="frozen"/>
      <selection pane="topRight" activeCell="K1" sqref="K1"/>
      <selection pane="bottomLeft" activeCell="A2" sqref="A2"/>
      <selection pane="bottomRight" activeCell="L16" sqref="L16"/>
    </sheetView>
  </sheetViews>
  <sheetFormatPr defaultRowHeight="15" x14ac:dyDescent="0.25"/>
  <cols>
    <col min="1" max="1" width="7.85546875" style="41" customWidth="1"/>
    <col min="2" max="2" width="9.42578125" style="97" customWidth="1"/>
    <col min="3" max="3" width="17.5703125" style="18" bestFit="1" customWidth="1"/>
    <col min="4" max="4" width="17.5703125" style="18" customWidth="1"/>
    <col min="5" max="5" width="8.5703125" style="18" customWidth="1"/>
    <col min="6" max="6" width="6.7109375" style="18" customWidth="1"/>
    <col min="7" max="7" width="9" style="18" hidden="1" customWidth="1"/>
    <col min="8" max="8" width="9.7109375" style="18" customWidth="1"/>
    <col min="9" max="9" width="7.28515625" style="18" customWidth="1"/>
    <col min="10" max="10" width="8.140625" style="42" customWidth="1"/>
    <col min="11" max="22" width="6.85546875" style="18" customWidth="1"/>
    <col min="23" max="1024" width="10.28515625" style="18" customWidth="1"/>
  </cols>
  <sheetData>
    <row r="1" spans="1:22" ht="30" x14ac:dyDescent="0.25">
      <c r="A1" s="12" t="s">
        <v>659</v>
      </c>
      <c r="B1" s="95" t="s">
        <v>628</v>
      </c>
      <c r="C1" s="13" t="s">
        <v>3</v>
      </c>
      <c r="D1" s="13" t="s">
        <v>4</v>
      </c>
      <c r="E1" s="13" t="s">
        <v>5</v>
      </c>
      <c r="F1" s="14" t="s">
        <v>629</v>
      </c>
      <c r="G1" s="15" t="s">
        <v>9</v>
      </c>
      <c r="H1" s="16" t="s">
        <v>660</v>
      </c>
      <c r="I1" s="16" t="s">
        <v>661</v>
      </c>
      <c r="J1" s="17" t="s">
        <v>662</v>
      </c>
      <c r="K1" s="16" t="s">
        <v>663</v>
      </c>
      <c r="L1" s="16" t="s">
        <v>664</v>
      </c>
      <c r="M1" s="16" t="s">
        <v>665</v>
      </c>
      <c r="N1" s="16" t="s">
        <v>666</v>
      </c>
      <c r="O1" s="16" t="s">
        <v>658</v>
      </c>
      <c r="P1" s="16" t="s">
        <v>667</v>
      </c>
      <c r="Q1" s="16" t="s">
        <v>668</v>
      </c>
      <c r="R1" s="16" t="s">
        <v>669</v>
      </c>
      <c r="S1" s="16" t="s">
        <v>670</v>
      </c>
      <c r="T1" s="16" t="s">
        <v>671</v>
      </c>
      <c r="U1" s="16" t="s">
        <v>672</v>
      </c>
      <c r="V1" s="16" t="s">
        <v>673</v>
      </c>
    </row>
    <row r="2" spans="1:22" ht="14.45" customHeight="1" x14ac:dyDescent="0.25">
      <c r="A2" s="19">
        <f t="shared" ref="A2:A13" si="0">RANK(J2,J$2:J$136,0)</f>
        <v>1</v>
      </c>
      <c r="B2" s="27">
        <v>5616</v>
      </c>
      <c r="C2" s="43" t="s">
        <v>121</v>
      </c>
      <c r="D2" s="43" t="s">
        <v>122</v>
      </c>
      <c r="E2" s="49" t="s">
        <v>123</v>
      </c>
      <c r="F2" s="19" t="str">
        <f ca="1">_xlfn.XLOOKUP(__xlnm._FilterDatabase_1516[[#This Row],[SAPSA Number]],'DS Point summary'!A:A,'DS Point summary'!E:E)</f>
        <v xml:space="preserve"> </v>
      </c>
      <c r="G2" s="21">
        <f ca="1">_xlfn.XLOOKUP(__xlnm._FilterDatabase_1516[[#This Row],[SAPSA Number]],'DS Point summary'!A:A,'DS Point summary'!F:F)</f>
        <v>35</v>
      </c>
      <c r="H2" s="21" t="s">
        <v>676</v>
      </c>
      <c r="I2" s="23">
        <f t="shared" ref="I2:I33" si="1">(IF(K2&gt;0,1,0)+(IF(L2&gt;0,1,0))+(IF(M2&gt;0,1,0))+(IF(N2&gt;0,1,0))+(IF(O2&gt;0,1,0))+(IF(P2&gt;0,1,0))+(IF(Q2&gt;0,1,0))+(IF(R2&gt;0,1,0))+(IF(S2&gt;0,1,0))+(IF(T2&gt;0,1,0))+(IF(U2&gt;0,1,0))+(IF(V2&gt;0,1,0)))</f>
        <v>1</v>
      </c>
      <c r="J2" s="24">
        <f t="shared" ref="J2:J65" si="2">(LARGE(K2:U2,1)+LARGE(K2:U2,2)+LARGE(K2:U2,3)+LARGE(K2:U2,4)+LARGE(K2:U2,5))/5</f>
        <v>20</v>
      </c>
      <c r="K2" s="25">
        <v>100</v>
      </c>
      <c r="L2" s="26">
        <v>0</v>
      </c>
      <c r="M2" s="25">
        <v>0</v>
      </c>
      <c r="N2" s="26">
        <v>0</v>
      </c>
      <c r="O2" s="25">
        <v>0</v>
      </c>
      <c r="P2" s="26">
        <v>0</v>
      </c>
      <c r="Q2" s="25">
        <v>0</v>
      </c>
      <c r="R2" s="26">
        <v>0</v>
      </c>
      <c r="S2" s="25">
        <v>0</v>
      </c>
      <c r="T2" s="26">
        <v>0</v>
      </c>
      <c r="U2" s="25">
        <v>0</v>
      </c>
      <c r="V2" s="26">
        <v>0</v>
      </c>
    </row>
    <row r="3" spans="1:22" ht="14.45" customHeight="1" x14ac:dyDescent="0.25">
      <c r="A3" s="19">
        <f t="shared" si="0"/>
        <v>1</v>
      </c>
      <c r="B3" s="128">
        <v>6564</v>
      </c>
      <c r="C3" s="129" t="str">
        <f>_xlfn.XLOOKUP(__xlnm._FilterDatabase_1516[[#This Row],[SAPSA Number]],'DS Point summary'!A:A,'DS Point summary'!B:B)</f>
        <v xml:space="preserve">Schalk </v>
      </c>
      <c r="D3" s="129" t="str">
        <f>_xlfn.XLOOKUP(__xlnm._FilterDatabase_1516[[#This Row],[SAPSA Number]],'DS Point summary'!A:A,'DS Point summary'!C:C)</f>
        <v>van Jaarsveld</v>
      </c>
      <c r="E3" s="130" t="str">
        <f>_xlfn.XLOOKUP(__xlnm._FilterDatabase_1516[[#This Row],[SAPSA Number]],'DS Point summary'!A:A,'DS Point summary'!D:D)</f>
        <v>WS</v>
      </c>
      <c r="F3" s="19" t="str">
        <f ca="1">_xlfn.XLOOKUP(__xlnm._FilterDatabase_1516[[#This Row],[SAPSA Number]],'DS Point summary'!A:A,'DS Point summary'!E:E)</f>
        <v xml:space="preserve"> </v>
      </c>
      <c r="G3" s="21">
        <f ca="1">_xlfn.XLOOKUP(__xlnm._FilterDatabase_1516[[#This Row],[SAPSA Number]],'DS Point summary'!A:A,'DS Point summary'!F:F)</f>
        <v>38</v>
      </c>
      <c r="H3" s="21" t="s">
        <v>676</v>
      </c>
      <c r="I3" s="23">
        <f t="shared" si="1"/>
        <v>1</v>
      </c>
      <c r="J3" s="24">
        <f t="shared" si="2"/>
        <v>20</v>
      </c>
      <c r="K3" s="25">
        <v>0</v>
      </c>
      <c r="L3" s="26">
        <v>0</v>
      </c>
      <c r="M3" s="25">
        <v>0</v>
      </c>
      <c r="N3" s="26">
        <v>0</v>
      </c>
      <c r="O3" s="25">
        <v>0</v>
      </c>
      <c r="P3" s="26">
        <v>0</v>
      </c>
      <c r="Q3" s="25">
        <v>0</v>
      </c>
      <c r="R3" s="26">
        <v>0</v>
      </c>
      <c r="S3" s="25">
        <v>100</v>
      </c>
      <c r="T3" s="26">
        <v>0</v>
      </c>
      <c r="U3" s="25">
        <v>0</v>
      </c>
      <c r="V3" s="26">
        <v>0</v>
      </c>
    </row>
    <row r="4" spans="1:22" ht="14.45" customHeight="1" x14ac:dyDescent="0.25">
      <c r="A4" s="19">
        <f t="shared" si="0"/>
        <v>3</v>
      </c>
      <c r="B4" s="128">
        <v>4862</v>
      </c>
      <c r="C4" s="129" t="str">
        <f>_xlfn.XLOOKUP(__xlnm._FilterDatabase_1516[[#This Row],[SAPSA Number]],'DS Point summary'!A:A,'DS Point summary'!B:B)</f>
        <v>George Keith</v>
      </c>
      <c r="D4" s="129" t="str">
        <f>_xlfn.XLOOKUP(__xlnm._FilterDatabase_1516[[#This Row],[SAPSA Number]],'DS Point summary'!A:A,'DS Point summary'!C:C)</f>
        <v>Marais</v>
      </c>
      <c r="E4" s="130" t="str">
        <f>_xlfn.XLOOKUP(__xlnm._FilterDatabase_1516[[#This Row],[SAPSA Number]],'DS Point summary'!A:A,'DS Point summary'!D:D)</f>
        <v>GK</v>
      </c>
      <c r="F4" s="19" t="str">
        <f>_xlfn.XLOOKUP(__xlnm._FilterDatabase_1516[[#This Row],[SAPSA Number]],'DS Point summary'!A:A,'DS Point summary'!E:E)</f>
        <v>S</v>
      </c>
      <c r="G4" s="21">
        <f ca="1">_xlfn.XLOOKUP(__xlnm._FilterDatabase_1516[[#This Row],[SAPSA Number]],'DS Point summary'!A:A,'DS Point summary'!F:F)</f>
        <v>50</v>
      </c>
      <c r="H4" s="21" t="s">
        <v>676</v>
      </c>
      <c r="I4" s="23">
        <f t="shared" si="1"/>
        <v>0</v>
      </c>
      <c r="J4" s="24">
        <f t="shared" si="2"/>
        <v>0</v>
      </c>
      <c r="K4" s="25">
        <v>0</v>
      </c>
      <c r="L4" s="26">
        <v>0</v>
      </c>
      <c r="M4" s="25">
        <v>0</v>
      </c>
      <c r="N4" s="26">
        <v>0</v>
      </c>
      <c r="O4" s="25">
        <v>0</v>
      </c>
      <c r="P4" s="26">
        <v>0</v>
      </c>
      <c r="Q4" s="25">
        <v>0</v>
      </c>
      <c r="R4" s="26">
        <v>0</v>
      </c>
      <c r="S4" s="25">
        <v>0</v>
      </c>
      <c r="T4" s="26">
        <v>0</v>
      </c>
      <c r="U4" s="25">
        <v>0</v>
      </c>
      <c r="V4" s="26">
        <v>0</v>
      </c>
    </row>
    <row r="5" spans="1:22" ht="14.45" customHeight="1" x14ac:dyDescent="0.25">
      <c r="A5" s="19">
        <f t="shared" si="0"/>
        <v>3</v>
      </c>
      <c r="B5" s="128">
        <v>138</v>
      </c>
      <c r="C5" s="129" t="str">
        <f>_xlfn.XLOOKUP(__xlnm._FilterDatabase_1516[[#This Row],[SAPSA Number]],'DS Point summary'!A:A,'DS Point summary'!B:B)</f>
        <v>Lorette</v>
      </c>
      <c r="D5" s="129" t="str">
        <f>_xlfn.XLOOKUP(__xlnm._FilterDatabase_1516[[#This Row],[SAPSA Number]],'DS Point summary'!A:A,'DS Point summary'!C:C)</f>
        <v>Janse van Rensburg</v>
      </c>
      <c r="E5" s="130" t="str">
        <f>_xlfn.XLOOKUP(__xlnm._FilterDatabase_1516[[#This Row],[SAPSA Number]],'DS Point summary'!A:A,'DS Point summary'!D:D)</f>
        <v>L</v>
      </c>
      <c r="F5" s="19" t="str">
        <f>_xlfn.XLOOKUP(__xlnm._FilterDatabase_1516[[#This Row],[SAPSA Number]],'DS Point summary'!A:A,'DS Point summary'!E:E)</f>
        <v>Lady</v>
      </c>
      <c r="G5" s="21">
        <f ca="1">_xlfn.XLOOKUP(__xlnm._FilterDatabase_1516[[#This Row],[SAPSA Number]],'DS Point summary'!A:A,'DS Point summary'!F:F)</f>
        <v>60</v>
      </c>
      <c r="H5" s="21" t="s">
        <v>676</v>
      </c>
      <c r="I5" s="23">
        <f t="shared" si="1"/>
        <v>0</v>
      </c>
      <c r="J5" s="24">
        <f t="shared" si="2"/>
        <v>0</v>
      </c>
      <c r="K5" s="25">
        <v>0</v>
      </c>
      <c r="L5" s="26">
        <v>0</v>
      </c>
      <c r="M5" s="25">
        <v>0</v>
      </c>
      <c r="N5" s="26">
        <v>0</v>
      </c>
      <c r="O5" s="25">
        <v>0</v>
      </c>
      <c r="P5" s="26">
        <v>0</v>
      </c>
      <c r="Q5" s="25">
        <v>0</v>
      </c>
      <c r="R5" s="26">
        <v>0</v>
      </c>
      <c r="S5" s="25">
        <v>0</v>
      </c>
      <c r="T5" s="26">
        <v>0</v>
      </c>
      <c r="U5" s="25">
        <v>0</v>
      </c>
      <c r="V5" s="26">
        <v>0</v>
      </c>
    </row>
    <row r="6" spans="1:22" ht="14.45" customHeight="1" x14ac:dyDescent="0.25">
      <c r="A6" s="19">
        <f t="shared" si="0"/>
        <v>3</v>
      </c>
      <c r="B6" s="98">
        <v>2045</v>
      </c>
      <c r="C6" s="129" t="str">
        <f>_xlfn.XLOOKUP(__xlnm._FilterDatabase_1516[[#This Row],[SAPSA Number]],'DS Point summary'!A:A,'DS Point summary'!B:B)</f>
        <v>Vasco Adrian</v>
      </c>
      <c r="D6" s="129" t="str">
        <f>_xlfn.XLOOKUP(__xlnm._FilterDatabase_1516[[#This Row],[SAPSA Number]],'DS Point summary'!A:A,'DS Point summary'!C:C)</f>
        <v>Barbolini</v>
      </c>
      <c r="E6" s="130" t="str">
        <f>_xlfn.XLOOKUP(__xlnm._FilterDatabase_1516[[#This Row],[SAPSA Number]],'DS Point summary'!A:A,'DS Point summary'!D:D)</f>
        <v>VA</v>
      </c>
      <c r="F6" s="19" t="str">
        <f ca="1">_xlfn.XLOOKUP(__xlnm._FilterDatabase_1516[[#This Row],[SAPSA Number]],'DS Point summary'!A:A,'DS Point summary'!E:E)</f>
        <v>S</v>
      </c>
      <c r="G6" s="21">
        <f ca="1">_xlfn.XLOOKUP(__xlnm._FilterDatabase_1516[[#This Row],[SAPSA Number]],'DS Point summary'!A:A,'DS Point summary'!F:F)</f>
        <v>51</v>
      </c>
      <c r="H6" s="21" t="s">
        <v>676</v>
      </c>
      <c r="I6" s="23">
        <f t="shared" si="1"/>
        <v>0</v>
      </c>
      <c r="J6" s="24">
        <f t="shared" si="2"/>
        <v>0</v>
      </c>
      <c r="K6" s="25">
        <v>0</v>
      </c>
      <c r="L6" s="26">
        <v>0</v>
      </c>
      <c r="M6" s="25">
        <v>0</v>
      </c>
      <c r="N6" s="26">
        <v>0</v>
      </c>
      <c r="O6" s="25">
        <v>0</v>
      </c>
      <c r="P6" s="26">
        <v>0</v>
      </c>
      <c r="Q6" s="25">
        <v>0</v>
      </c>
      <c r="R6" s="26">
        <v>0</v>
      </c>
      <c r="S6" s="25">
        <v>0</v>
      </c>
      <c r="T6" s="26">
        <v>0</v>
      </c>
      <c r="U6" s="25">
        <v>0</v>
      </c>
      <c r="V6" s="26">
        <v>0</v>
      </c>
    </row>
    <row r="7" spans="1:22" ht="14.45" customHeight="1" x14ac:dyDescent="0.25">
      <c r="A7" s="19">
        <f t="shared" si="0"/>
        <v>3</v>
      </c>
      <c r="B7" s="27">
        <v>1471</v>
      </c>
      <c r="C7" s="129" t="str">
        <f>_xlfn.XLOOKUP(__xlnm._FilterDatabase_1516[[#This Row],[SAPSA Number]],'DS Point summary'!A:A,'DS Point summary'!B:B)</f>
        <v>Nikolaus Phillip Karl</v>
      </c>
      <c r="D7" s="129" t="str">
        <f>_xlfn.XLOOKUP(__xlnm._FilterDatabase_1516[[#This Row],[SAPSA Number]],'DS Point summary'!A:A,'DS Point summary'!C:C)</f>
        <v>Bernhard</v>
      </c>
      <c r="E7" s="130" t="str">
        <f>_xlfn.XLOOKUP(__xlnm._FilterDatabase_1516[[#This Row],[SAPSA Number]],'DS Point summary'!A:A,'DS Point summary'!D:D)</f>
        <v>NPK</v>
      </c>
      <c r="F7" s="19" t="str">
        <f ca="1">_xlfn.XLOOKUP(__xlnm._FilterDatabase_1516[[#This Row],[SAPSA Number]],'DS Point summary'!A:A,'DS Point summary'!E:E)</f>
        <v xml:space="preserve"> </v>
      </c>
      <c r="G7" s="21">
        <f ca="1">_xlfn.XLOOKUP(__xlnm._FilterDatabase_1516[[#This Row],[SAPSA Number]],'DS Point summary'!A:A,'DS Point summary'!F:F)</f>
        <v>40</v>
      </c>
      <c r="H7" s="21" t="s">
        <v>676</v>
      </c>
      <c r="I7" s="23">
        <f t="shared" si="1"/>
        <v>0</v>
      </c>
      <c r="J7" s="24">
        <f t="shared" si="2"/>
        <v>0</v>
      </c>
      <c r="K7" s="25">
        <v>0</v>
      </c>
      <c r="L7" s="26">
        <v>0</v>
      </c>
      <c r="M7" s="25">
        <v>0</v>
      </c>
      <c r="N7" s="26">
        <v>0</v>
      </c>
      <c r="O7" s="25">
        <v>0</v>
      </c>
      <c r="P7" s="26">
        <v>0</v>
      </c>
      <c r="Q7" s="25">
        <v>0</v>
      </c>
      <c r="R7" s="26">
        <v>0</v>
      </c>
      <c r="S7" s="25">
        <v>0</v>
      </c>
      <c r="T7" s="26">
        <v>0</v>
      </c>
      <c r="U7" s="25">
        <v>0</v>
      </c>
      <c r="V7" s="26">
        <v>0</v>
      </c>
    </row>
    <row r="8" spans="1:22" ht="14.45" customHeight="1" x14ac:dyDescent="0.25">
      <c r="A8" s="19">
        <f t="shared" si="0"/>
        <v>3</v>
      </c>
      <c r="B8" s="27">
        <v>4624</v>
      </c>
      <c r="C8" s="129" t="str">
        <f>_xlfn.XLOOKUP(__xlnm._FilterDatabase_1516[[#This Row],[SAPSA Number]],'DS Point summary'!A:A,'DS Point summary'!B:B)</f>
        <v>Stephanus Christiaan</v>
      </c>
      <c r="D8" s="129" t="str">
        <f>_xlfn.XLOOKUP(__xlnm._FilterDatabase_1516[[#This Row],[SAPSA Number]],'DS Point summary'!A:A,'DS Point summary'!C:C)</f>
        <v>Bester</v>
      </c>
      <c r="E8" s="130" t="str">
        <f>_xlfn.XLOOKUP(__xlnm._FilterDatabase_1516[[#This Row],[SAPSA Number]],'DS Point summary'!A:A,'DS Point summary'!D:D)</f>
        <v>SC</v>
      </c>
      <c r="F8" s="19" t="str">
        <f ca="1">_xlfn.XLOOKUP(__xlnm._FilterDatabase_1516[[#This Row],[SAPSA Number]],'DS Point summary'!A:A,'DS Point summary'!E:E)</f>
        <v>S</v>
      </c>
      <c r="G8" s="21">
        <f ca="1">_xlfn.XLOOKUP(__xlnm._FilterDatabase_1516[[#This Row],[SAPSA Number]],'DS Point summary'!A:A,'DS Point summary'!F:F)</f>
        <v>54</v>
      </c>
      <c r="H8" s="21" t="s">
        <v>676</v>
      </c>
      <c r="I8" s="23">
        <f t="shared" si="1"/>
        <v>0</v>
      </c>
      <c r="J8" s="24">
        <f t="shared" si="2"/>
        <v>0</v>
      </c>
      <c r="K8" s="25">
        <v>0</v>
      </c>
      <c r="L8" s="26">
        <v>0</v>
      </c>
      <c r="M8" s="25">
        <v>0</v>
      </c>
      <c r="N8" s="26">
        <v>0</v>
      </c>
      <c r="O8" s="25">
        <v>0</v>
      </c>
      <c r="P8" s="26">
        <v>0</v>
      </c>
      <c r="Q8" s="25">
        <v>0</v>
      </c>
      <c r="R8" s="26">
        <v>0</v>
      </c>
      <c r="S8" s="25">
        <v>0</v>
      </c>
      <c r="T8" s="26">
        <v>0</v>
      </c>
      <c r="U8" s="25">
        <v>0</v>
      </c>
      <c r="V8" s="26">
        <v>0</v>
      </c>
    </row>
    <row r="9" spans="1:22" ht="14.45" customHeight="1" x14ac:dyDescent="0.25">
      <c r="A9" s="19">
        <f t="shared" si="0"/>
        <v>3</v>
      </c>
      <c r="B9" s="27">
        <v>3225</v>
      </c>
      <c r="C9" s="129" t="str">
        <f>_xlfn.XLOOKUP(__xlnm._FilterDatabase_1516[[#This Row],[SAPSA Number]],'DS Point summary'!A:A,'DS Point summary'!B:B)</f>
        <v>Justin Bernard</v>
      </c>
      <c r="D9" s="129" t="str">
        <f>_xlfn.XLOOKUP(__xlnm._FilterDatabase_1516[[#This Row],[SAPSA Number]],'DS Point summary'!A:A,'DS Point summary'!C:C)</f>
        <v>Bohler</v>
      </c>
      <c r="E9" s="130" t="str">
        <f>_xlfn.XLOOKUP(__xlnm._FilterDatabase_1516[[#This Row],[SAPSA Number]],'DS Point summary'!A:A,'DS Point summary'!D:D)</f>
        <v>JB</v>
      </c>
      <c r="F9" s="19" t="str">
        <f ca="1">_xlfn.XLOOKUP(__xlnm._FilterDatabase_1516[[#This Row],[SAPSA Number]],'DS Point summary'!A:A,'DS Point summary'!E:E)</f>
        <v xml:space="preserve"> </v>
      </c>
      <c r="G9" s="21">
        <f ca="1">_xlfn.XLOOKUP(__xlnm._FilterDatabase_1516[[#This Row],[SAPSA Number]],'DS Point summary'!A:A,'DS Point summary'!F:F)</f>
        <v>41</v>
      </c>
      <c r="H9" s="21" t="s">
        <v>676</v>
      </c>
      <c r="I9" s="23">
        <f t="shared" si="1"/>
        <v>0</v>
      </c>
      <c r="J9" s="24">
        <f t="shared" si="2"/>
        <v>0</v>
      </c>
      <c r="K9" s="25">
        <v>0</v>
      </c>
      <c r="L9" s="26">
        <v>0</v>
      </c>
      <c r="M9" s="25">
        <v>0</v>
      </c>
      <c r="N9" s="26">
        <v>0</v>
      </c>
      <c r="O9" s="25">
        <v>0</v>
      </c>
      <c r="P9" s="26">
        <v>0</v>
      </c>
      <c r="Q9" s="25">
        <v>0</v>
      </c>
      <c r="R9" s="26">
        <v>0</v>
      </c>
      <c r="S9" s="25">
        <v>0</v>
      </c>
      <c r="T9" s="26">
        <v>0</v>
      </c>
      <c r="U9" s="25">
        <v>0</v>
      </c>
      <c r="V9" s="26">
        <v>0</v>
      </c>
    </row>
    <row r="10" spans="1:22" ht="14.45" customHeight="1" x14ac:dyDescent="0.25">
      <c r="A10" s="19">
        <f t="shared" si="0"/>
        <v>3</v>
      </c>
      <c r="B10" s="20">
        <v>3226</v>
      </c>
      <c r="C10" s="129" t="str">
        <f>_xlfn.XLOOKUP(__xlnm._FilterDatabase_1516[[#This Row],[SAPSA Number]],'DS Point summary'!A:A,'DS Point summary'!B:B)</f>
        <v>Kirsty Ann</v>
      </c>
      <c r="D10" s="129" t="str">
        <f>_xlfn.XLOOKUP(__xlnm._FilterDatabase_1516[[#This Row],[SAPSA Number]],'DS Point summary'!A:A,'DS Point summary'!C:C)</f>
        <v>Bohler</v>
      </c>
      <c r="E10" s="130" t="str">
        <f>_xlfn.XLOOKUP(__xlnm._FilterDatabase_1516[[#This Row],[SAPSA Number]],'DS Point summary'!A:A,'DS Point summary'!D:D)</f>
        <v>KA</v>
      </c>
      <c r="F10" s="19" t="str">
        <f>_xlfn.XLOOKUP(__xlnm._FilterDatabase_1516[[#This Row],[SAPSA Number]],'DS Point summary'!A:A,'DS Point summary'!E:E)</f>
        <v>Lady</v>
      </c>
      <c r="G10" s="21">
        <f ca="1">_xlfn.XLOOKUP(__xlnm._FilterDatabase_1516[[#This Row],[SAPSA Number]],'DS Point summary'!A:A,'DS Point summary'!F:F)</f>
        <v>39</v>
      </c>
      <c r="H10" s="21" t="s">
        <v>676</v>
      </c>
      <c r="I10" s="23">
        <f t="shared" si="1"/>
        <v>0</v>
      </c>
      <c r="J10" s="24">
        <f t="shared" si="2"/>
        <v>0</v>
      </c>
      <c r="K10" s="25">
        <v>0</v>
      </c>
      <c r="L10" s="26">
        <v>0</v>
      </c>
      <c r="M10" s="25">
        <v>0</v>
      </c>
      <c r="N10" s="26">
        <v>0</v>
      </c>
      <c r="O10" s="25">
        <v>0</v>
      </c>
      <c r="P10" s="26">
        <v>0</v>
      </c>
      <c r="Q10" s="25">
        <v>0</v>
      </c>
      <c r="R10" s="26">
        <v>0</v>
      </c>
      <c r="S10" s="25">
        <v>0</v>
      </c>
      <c r="T10" s="26">
        <v>0</v>
      </c>
      <c r="U10" s="25">
        <v>0</v>
      </c>
      <c r="V10" s="26">
        <v>0</v>
      </c>
    </row>
    <row r="11" spans="1:22" ht="14.45" customHeight="1" x14ac:dyDescent="0.25">
      <c r="A11" s="19">
        <f t="shared" si="0"/>
        <v>3</v>
      </c>
      <c r="B11" s="46">
        <v>6394</v>
      </c>
      <c r="C11" s="129" t="str">
        <f>_xlfn.XLOOKUP(__xlnm._FilterDatabase_1516[[#This Row],[SAPSA Number]],'DS Point summary'!A:A,'DS Point summary'!B:B)</f>
        <v>Marthinus Jacobus</v>
      </c>
      <c r="D11" s="129" t="str">
        <f>_xlfn.XLOOKUP(__xlnm._FilterDatabase_1516[[#This Row],[SAPSA Number]],'DS Point summary'!A:A,'DS Point summary'!C:C)</f>
        <v>Booysen</v>
      </c>
      <c r="E11" s="130" t="str">
        <f>_xlfn.XLOOKUP(__xlnm._FilterDatabase_1516[[#This Row],[SAPSA Number]],'DS Point summary'!A:A,'DS Point summary'!D:D)</f>
        <v>MJ</v>
      </c>
      <c r="F11" s="19" t="str">
        <f ca="1">_xlfn.XLOOKUP(__xlnm._FilterDatabase_1516[[#This Row],[SAPSA Number]],'DS Point summary'!A:A,'DS Point summary'!E:E)</f>
        <v xml:space="preserve"> </v>
      </c>
      <c r="G11" s="21">
        <f ca="1">_xlfn.XLOOKUP(__xlnm._FilterDatabase_1516[[#This Row],[SAPSA Number]],'DS Point summary'!A:A,'DS Point summary'!F:F)</f>
        <v>45</v>
      </c>
      <c r="H11" s="21" t="s">
        <v>676</v>
      </c>
      <c r="I11" s="23">
        <f t="shared" si="1"/>
        <v>0</v>
      </c>
      <c r="J11" s="24">
        <f t="shared" si="2"/>
        <v>0</v>
      </c>
      <c r="K11" s="25">
        <v>0</v>
      </c>
      <c r="L11" s="26">
        <v>0</v>
      </c>
      <c r="M11" s="25">
        <v>0</v>
      </c>
      <c r="N11" s="26">
        <v>0</v>
      </c>
      <c r="O11" s="25">
        <v>0</v>
      </c>
      <c r="P11" s="26">
        <v>0</v>
      </c>
      <c r="Q11" s="25">
        <v>0</v>
      </c>
      <c r="R11" s="26">
        <v>0</v>
      </c>
      <c r="S11" s="25">
        <v>0</v>
      </c>
      <c r="T11" s="26">
        <v>0</v>
      </c>
      <c r="U11" s="25">
        <v>0</v>
      </c>
      <c r="V11" s="26">
        <v>0</v>
      </c>
    </row>
    <row r="12" spans="1:22" ht="14.45" customHeight="1" x14ac:dyDescent="0.25">
      <c r="A12" s="19">
        <f t="shared" si="0"/>
        <v>3</v>
      </c>
      <c r="B12" s="27">
        <v>3349</v>
      </c>
      <c r="C12" s="129" t="str">
        <f>_xlfn.XLOOKUP(__xlnm._FilterDatabase_1516[[#This Row],[SAPSA Number]],'DS Point summary'!A:A,'DS Point summary'!B:B)</f>
        <v>Stefanus Christiaan</v>
      </c>
      <c r="D12" s="129" t="str">
        <f>_xlfn.XLOOKUP(__xlnm._FilterDatabase_1516[[#This Row],[SAPSA Number]],'DS Point summary'!A:A,'DS Point summary'!C:C)</f>
        <v>Bosch</v>
      </c>
      <c r="E12" s="130" t="str">
        <f>_xlfn.XLOOKUP(__xlnm._FilterDatabase_1516[[#This Row],[SAPSA Number]],'DS Point summary'!A:A,'DS Point summary'!D:D)</f>
        <v>SC</v>
      </c>
      <c r="F12" s="19" t="str">
        <f ca="1">_xlfn.XLOOKUP(__xlnm._FilterDatabase_1516[[#This Row],[SAPSA Number]],'DS Point summary'!A:A,'DS Point summary'!E:E)</f>
        <v xml:space="preserve"> </v>
      </c>
      <c r="G12" s="21">
        <f ca="1">_xlfn.XLOOKUP(__xlnm._FilterDatabase_1516[[#This Row],[SAPSA Number]],'DS Point summary'!A:A,'DS Point summary'!F:F)</f>
        <v>50</v>
      </c>
      <c r="H12" s="21" t="s">
        <v>676</v>
      </c>
      <c r="I12" s="23">
        <f t="shared" si="1"/>
        <v>0</v>
      </c>
      <c r="J12" s="24">
        <f t="shared" si="2"/>
        <v>0</v>
      </c>
      <c r="K12" s="25">
        <v>0</v>
      </c>
      <c r="L12" s="26">
        <v>0</v>
      </c>
      <c r="M12" s="25">
        <v>0</v>
      </c>
      <c r="N12" s="26">
        <v>0</v>
      </c>
      <c r="O12" s="25">
        <v>0</v>
      </c>
      <c r="P12" s="26">
        <v>0</v>
      </c>
      <c r="Q12" s="25">
        <v>0</v>
      </c>
      <c r="R12" s="26">
        <v>0</v>
      </c>
      <c r="S12" s="25">
        <v>0</v>
      </c>
      <c r="T12" s="26">
        <v>0</v>
      </c>
      <c r="U12" s="25">
        <v>0</v>
      </c>
      <c r="V12" s="26">
        <v>0</v>
      </c>
    </row>
    <row r="13" spans="1:22" ht="14.45" customHeight="1" x14ac:dyDescent="0.25">
      <c r="A13" s="19">
        <f t="shared" si="0"/>
        <v>3</v>
      </c>
      <c r="B13" s="27">
        <v>6310</v>
      </c>
      <c r="C13" s="129" t="str">
        <f>_xlfn.XLOOKUP(__xlnm._FilterDatabase_1516[[#This Row],[SAPSA Number]],'DS Point summary'!A:A,'DS Point summary'!B:B)</f>
        <v xml:space="preserve">Charl </v>
      </c>
      <c r="D13" s="129" t="str">
        <f>_xlfn.XLOOKUP(__xlnm._FilterDatabase_1516[[#This Row],[SAPSA Number]],'DS Point summary'!A:A,'DS Point summary'!C:C)</f>
        <v>Botha</v>
      </c>
      <c r="E13" s="130" t="str">
        <f>_xlfn.XLOOKUP(__xlnm._FilterDatabase_1516[[#This Row],[SAPSA Number]],'DS Point summary'!A:A,'DS Point summary'!D:D)</f>
        <v>C</v>
      </c>
      <c r="F13" s="19" t="str">
        <f ca="1">_xlfn.XLOOKUP(__xlnm._FilterDatabase_1516[[#This Row],[SAPSA Number]],'DS Point summary'!A:A,'DS Point summary'!E:E)</f>
        <v xml:space="preserve"> </v>
      </c>
      <c r="G13" s="21">
        <f ca="1">_xlfn.XLOOKUP(__xlnm._FilterDatabase_1516[[#This Row],[SAPSA Number]],'DS Point summary'!A:A,'DS Point summary'!F:F)</f>
        <v>28</v>
      </c>
      <c r="H13" s="21" t="s">
        <v>676</v>
      </c>
      <c r="I13" s="23">
        <f t="shared" si="1"/>
        <v>0</v>
      </c>
      <c r="J13" s="24">
        <f t="shared" si="2"/>
        <v>0</v>
      </c>
      <c r="K13" s="25">
        <v>0</v>
      </c>
      <c r="L13" s="26">
        <v>0</v>
      </c>
      <c r="M13" s="25">
        <v>0</v>
      </c>
      <c r="N13" s="26">
        <v>0</v>
      </c>
      <c r="O13" s="25">
        <v>0</v>
      </c>
      <c r="P13" s="26">
        <v>0</v>
      </c>
      <c r="Q13" s="25">
        <v>0</v>
      </c>
      <c r="R13" s="26">
        <v>0</v>
      </c>
      <c r="S13" s="25">
        <v>0</v>
      </c>
      <c r="T13" s="26">
        <v>0</v>
      </c>
      <c r="U13" s="25">
        <v>0</v>
      </c>
      <c r="V13" s="26">
        <v>0</v>
      </c>
    </row>
    <row r="14" spans="1:22" ht="14.45" customHeight="1" x14ac:dyDescent="0.25">
      <c r="A14" s="19">
        <f>RANK(J14,J$2:J$155,0)</f>
        <v>3</v>
      </c>
      <c r="B14" s="20">
        <v>4621</v>
      </c>
      <c r="C14" s="129" t="str">
        <f>_xlfn.XLOOKUP(__xlnm._FilterDatabase_1516[[#This Row],[SAPSA Number]],'DS Point summary'!A:A,'DS Point summary'!B:B)</f>
        <v>Colin</v>
      </c>
      <c r="D14" s="129" t="str">
        <f>_xlfn.XLOOKUP(__xlnm._FilterDatabase_1516[[#This Row],[SAPSA Number]],'DS Point summary'!A:A,'DS Point summary'!C:C)</f>
        <v>Bowring</v>
      </c>
      <c r="E14" s="130" t="str">
        <f>_xlfn.XLOOKUP(__xlnm._FilterDatabase_1516[[#This Row],[SAPSA Number]],'DS Point summary'!A:A,'DS Point summary'!D:D)</f>
        <v>C</v>
      </c>
      <c r="F14" s="19" t="str">
        <f>_xlfn.XLOOKUP(__xlnm._FilterDatabase_1516[[#This Row],[SAPSA Number]],'DS Point summary'!A:A,'DS Point summary'!E:E)</f>
        <v>SS</v>
      </c>
      <c r="G14" s="21">
        <f ca="1">_xlfn.XLOOKUP(__xlnm._FilterDatabase_1516[[#This Row],[SAPSA Number]],'DS Point summary'!A:A,'DS Point summary'!F:F)</f>
        <v>60</v>
      </c>
      <c r="H14" s="21" t="s">
        <v>676</v>
      </c>
      <c r="I14" s="23">
        <f t="shared" si="1"/>
        <v>0</v>
      </c>
      <c r="J14" s="24">
        <f t="shared" si="2"/>
        <v>0</v>
      </c>
      <c r="K14" s="25">
        <v>0</v>
      </c>
      <c r="L14" s="26">
        <v>0</v>
      </c>
      <c r="M14" s="25">
        <v>0</v>
      </c>
      <c r="N14" s="26">
        <v>0</v>
      </c>
      <c r="O14" s="25">
        <v>0</v>
      </c>
      <c r="P14" s="26">
        <v>0</v>
      </c>
      <c r="Q14" s="25">
        <v>0</v>
      </c>
      <c r="R14" s="26">
        <v>0</v>
      </c>
      <c r="S14" s="25">
        <v>0</v>
      </c>
      <c r="T14" s="26">
        <v>0</v>
      </c>
      <c r="U14" s="25">
        <v>0</v>
      </c>
      <c r="V14" s="26">
        <v>0</v>
      </c>
    </row>
    <row r="15" spans="1:22" ht="14.45" customHeight="1" x14ac:dyDescent="0.25">
      <c r="A15" s="19">
        <f t="shared" ref="A15:A47" si="3">RANK(J15,J$2:J$136,0)</f>
        <v>3</v>
      </c>
      <c r="B15" s="20">
        <v>3338</v>
      </c>
      <c r="C15" s="129" t="str">
        <f>_xlfn.XLOOKUP(__xlnm._FilterDatabase_1516[[#This Row],[SAPSA Number]],'DS Point summary'!A:A,'DS Point summary'!B:B)</f>
        <v>Carl Johann</v>
      </c>
      <c r="D15" s="129" t="str">
        <f>_xlfn.XLOOKUP(__xlnm._FilterDatabase_1516[[#This Row],[SAPSA Number]],'DS Point summary'!A:A,'DS Point summary'!C:C)</f>
        <v>Brandt</v>
      </c>
      <c r="E15" s="130" t="str">
        <f>_xlfn.XLOOKUP(__xlnm._FilterDatabase_1516[[#This Row],[SAPSA Number]],'DS Point summary'!A:A,'DS Point summary'!D:D)</f>
        <v>CJ</v>
      </c>
      <c r="F15" s="19" t="str">
        <f ca="1">_xlfn.XLOOKUP(__xlnm._FilterDatabase_1516[[#This Row],[SAPSA Number]],'DS Point summary'!A:A,'DS Point summary'!E:E)</f>
        <v>S</v>
      </c>
      <c r="G15" s="21">
        <f ca="1">_xlfn.XLOOKUP(__xlnm._FilterDatabase_1516[[#This Row],[SAPSA Number]],'DS Point summary'!A:A,'DS Point summary'!F:F)</f>
        <v>51</v>
      </c>
      <c r="H15" s="21" t="s">
        <v>676</v>
      </c>
      <c r="I15" s="23">
        <f t="shared" si="1"/>
        <v>0</v>
      </c>
      <c r="J15" s="24">
        <f t="shared" si="2"/>
        <v>0</v>
      </c>
      <c r="K15" s="25">
        <v>0</v>
      </c>
      <c r="L15" s="26">
        <v>0</v>
      </c>
      <c r="M15" s="25">
        <v>0</v>
      </c>
      <c r="N15" s="26">
        <v>0</v>
      </c>
      <c r="O15" s="25">
        <v>0</v>
      </c>
      <c r="P15" s="26">
        <v>0</v>
      </c>
      <c r="Q15" s="25">
        <v>0</v>
      </c>
      <c r="R15" s="26">
        <v>0</v>
      </c>
      <c r="S15" s="25">
        <v>0</v>
      </c>
      <c r="T15" s="26">
        <v>0</v>
      </c>
      <c r="U15" s="25">
        <v>0</v>
      </c>
      <c r="V15" s="26">
        <v>0</v>
      </c>
    </row>
    <row r="16" spans="1:22" ht="14.45" customHeight="1" x14ac:dyDescent="0.25">
      <c r="A16" s="19">
        <f t="shared" si="3"/>
        <v>3</v>
      </c>
      <c r="B16" s="27">
        <v>3350</v>
      </c>
      <c r="C16" s="129" t="str">
        <f>_xlfn.XLOOKUP(__xlnm._FilterDatabase_1516[[#This Row],[SAPSA Number]],'DS Point summary'!A:A,'DS Point summary'!B:B)</f>
        <v>Conrad Ernest</v>
      </c>
      <c r="D16" s="129" t="str">
        <f>_xlfn.XLOOKUP(__xlnm._FilterDatabase_1516[[#This Row],[SAPSA Number]],'DS Point summary'!A:A,'DS Point summary'!C:C)</f>
        <v>Brandt</v>
      </c>
      <c r="E16" s="130" t="str">
        <f>_xlfn.XLOOKUP(__xlnm._FilterDatabase_1516[[#This Row],[SAPSA Number]],'DS Point summary'!A:A,'DS Point summary'!D:D)</f>
        <v>CE</v>
      </c>
      <c r="F16" s="19" t="str">
        <f ca="1">_xlfn.XLOOKUP(__xlnm._FilterDatabase_1516[[#This Row],[SAPSA Number]],'DS Point summary'!A:A,'DS Point summary'!E:E)</f>
        <v xml:space="preserve"> </v>
      </c>
      <c r="G16" s="21">
        <f ca="1">_xlfn.XLOOKUP(__xlnm._FilterDatabase_1516[[#This Row],[SAPSA Number]],'DS Point summary'!A:A,'DS Point summary'!F:F)</f>
        <v>48</v>
      </c>
      <c r="H16" s="21" t="s">
        <v>676</v>
      </c>
      <c r="I16" s="23">
        <f t="shared" si="1"/>
        <v>0</v>
      </c>
      <c r="J16" s="24">
        <f t="shared" si="2"/>
        <v>0</v>
      </c>
      <c r="K16" s="25">
        <v>0</v>
      </c>
      <c r="L16" s="26">
        <v>0</v>
      </c>
      <c r="M16" s="25">
        <v>0</v>
      </c>
      <c r="N16" s="26">
        <v>0</v>
      </c>
      <c r="O16" s="25">
        <v>0</v>
      </c>
      <c r="P16" s="26">
        <v>0</v>
      </c>
      <c r="Q16" s="25">
        <v>0</v>
      </c>
      <c r="R16" s="26">
        <v>0</v>
      </c>
      <c r="S16" s="25">
        <v>0</v>
      </c>
      <c r="T16" s="26">
        <v>0</v>
      </c>
      <c r="U16" s="25">
        <v>0</v>
      </c>
      <c r="V16" s="26">
        <v>0</v>
      </c>
    </row>
    <row r="17" spans="1:22" ht="14.45" customHeight="1" x14ac:dyDescent="0.25">
      <c r="A17" s="19">
        <f t="shared" si="3"/>
        <v>3</v>
      </c>
      <c r="B17" s="27">
        <v>3576</v>
      </c>
      <c r="C17" s="129" t="str">
        <f>_xlfn.XLOOKUP(__xlnm._FilterDatabase_1516[[#This Row],[SAPSA Number]],'DS Point summary'!A:A,'DS Point summary'!B:B)</f>
        <v>Christoff Mechiel</v>
      </c>
      <c r="D17" s="129" t="str">
        <f>_xlfn.XLOOKUP(__xlnm._FilterDatabase_1516[[#This Row],[SAPSA Number]],'DS Point summary'!A:A,'DS Point summary'!C:C)</f>
        <v>Brandt</v>
      </c>
      <c r="E17" s="130" t="str">
        <f>_xlfn.XLOOKUP(__xlnm._FilterDatabase_1516[[#This Row],[SAPSA Number]],'DS Point summary'!A:A,'DS Point summary'!D:D)</f>
        <v>CM</v>
      </c>
      <c r="F17" s="19" t="str">
        <f ca="1">_xlfn.XLOOKUP(__xlnm._FilterDatabase_1516[[#This Row],[SAPSA Number]],'DS Point summary'!A:A,'DS Point summary'!E:E)</f>
        <v xml:space="preserve"> </v>
      </c>
      <c r="G17" s="21">
        <f ca="1">_xlfn.XLOOKUP(__xlnm._FilterDatabase_1516[[#This Row],[SAPSA Number]],'DS Point summary'!A:A,'DS Point summary'!F:F)</f>
        <v>44</v>
      </c>
      <c r="H17" s="21" t="s">
        <v>676</v>
      </c>
      <c r="I17" s="23">
        <f t="shared" si="1"/>
        <v>0</v>
      </c>
      <c r="J17" s="24">
        <f t="shared" si="2"/>
        <v>0</v>
      </c>
      <c r="K17" s="25">
        <v>0</v>
      </c>
      <c r="L17" s="26">
        <v>0</v>
      </c>
      <c r="M17" s="25">
        <v>0</v>
      </c>
      <c r="N17" s="26">
        <v>0</v>
      </c>
      <c r="O17" s="25">
        <v>0</v>
      </c>
      <c r="P17" s="26">
        <v>0</v>
      </c>
      <c r="Q17" s="25">
        <v>0</v>
      </c>
      <c r="R17" s="26">
        <v>0</v>
      </c>
      <c r="S17" s="25">
        <v>0</v>
      </c>
      <c r="T17" s="26">
        <v>0</v>
      </c>
      <c r="U17" s="25">
        <v>0</v>
      </c>
      <c r="V17" s="26">
        <v>0</v>
      </c>
    </row>
    <row r="18" spans="1:22" ht="14.45" customHeight="1" x14ac:dyDescent="0.25">
      <c r="A18" s="19">
        <f t="shared" si="3"/>
        <v>3</v>
      </c>
      <c r="B18" s="27">
        <v>3577</v>
      </c>
      <c r="C18" s="129" t="str">
        <f>_xlfn.XLOOKUP(__xlnm._FilterDatabase_1516[[#This Row],[SAPSA Number]],'DS Point summary'!A:A,'DS Point summary'!B:B)</f>
        <v>Werner</v>
      </c>
      <c r="D18" s="129" t="str">
        <f>_xlfn.XLOOKUP(__xlnm._FilterDatabase_1516[[#This Row],[SAPSA Number]],'DS Point summary'!A:A,'DS Point summary'!C:C)</f>
        <v>Britz</v>
      </c>
      <c r="E18" s="130" t="str">
        <f>_xlfn.XLOOKUP(__xlnm._FilterDatabase_1516[[#This Row],[SAPSA Number]],'DS Point summary'!A:A,'DS Point summary'!D:D)</f>
        <v>w</v>
      </c>
      <c r="F18" s="19" t="str">
        <f ca="1">_xlfn.XLOOKUP(__xlnm._FilterDatabase_1516[[#This Row],[SAPSA Number]],'DS Point summary'!A:A,'DS Point summary'!E:E)</f>
        <v xml:space="preserve"> </v>
      </c>
      <c r="G18" s="21">
        <f ca="1">_xlfn.XLOOKUP(__xlnm._FilterDatabase_1516[[#This Row],[SAPSA Number]],'DS Point summary'!A:A,'DS Point summary'!F:F)</f>
        <v>41</v>
      </c>
      <c r="H18" s="21" t="s">
        <v>676</v>
      </c>
      <c r="I18" s="23">
        <f t="shared" si="1"/>
        <v>0</v>
      </c>
      <c r="J18" s="24">
        <f t="shared" si="2"/>
        <v>0</v>
      </c>
      <c r="K18" s="25">
        <v>0</v>
      </c>
      <c r="L18" s="26">
        <v>0</v>
      </c>
      <c r="M18" s="25">
        <v>0</v>
      </c>
      <c r="N18" s="26">
        <v>0</v>
      </c>
      <c r="O18" s="25">
        <v>0</v>
      </c>
      <c r="P18" s="26">
        <v>0</v>
      </c>
      <c r="Q18" s="25">
        <v>0</v>
      </c>
      <c r="R18" s="26">
        <v>0</v>
      </c>
      <c r="S18" s="25">
        <v>0</v>
      </c>
      <c r="T18" s="26">
        <v>0</v>
      </c>
      <c r="U18" s="25">
        <v>0</v>
      </c>
      <c r="V18" s="26">
        <v>0</v>
      </c>
    </row>
    <row r="19" spans="1:22" ht="14.45" customHeight="1" x14ac:dyDescent="0.25">
      <c r="A19" s="19">
        <f t="shared" si="3"/>
        <v>3</v>
      </c>
      <c r="B19" s="27">
        <v>402</v>
      </c>
      <c r="C19" s="129" t="str">
        <f>_xlfn.XLOOKUP(__xlnm._FilterDatabase_1516[[#This Row],[SAPSA Number]],'DS Point summary'!A:A,'DS Point summary'!B:B)</f>
        <v>Gary Mark</v>
      </c>
      <c r="D19" s="129" t="str">
        <f>_xlfn.XLOOKUP(__xlnm._FilterDatabase_1516[[#This Row],[SAPSA Number]],'DS Point summary'!A:A,'DS Point summary'!C:C)</f>
        <v>Buchler</v>
      </c>
      <c r="E19" s="130" t="str">
        <f>_xlfn.XLOOKUP(__xlnm._FilterDatabase_1516[[#This Row],[SAPSA Number]],'DS Point summary'!A:A,'DS Point summary'!D:D)</f>
        <v>GM</v>
      </c>
      <c r="F19" s="19" t="str">
        <f ca="1">_xlfn.XLOOKUP(__xlnm._FilterDatabase_1516[[#This Row],[SAPSA Number]],'DS Point summary'!A:A,'DS Point summary'!E:E)</f>
        <v>S</v>
      </c>
      <c r="G19" s="21">
        <f ca="1">_xlfn.XLOOKUP(__xlnm._FilterDatabase_1516[[#This Row],[SAPSA Number]],'DS Point summary'!A:A,'DS Point summary'!F:F)</f>
        <v>54</v>
      </c>
      <c r="H19" s="21" t="s">
        <v>676</v>
      </c>
      <c r="I19" s="23">
        <f t="shared" si="1"/>
        <v>0</v>
      </c>
      <c r="J19" s="24">
        <f t="shared" si="2"/>
        <v>0</v>
      </c>
      <c r="K19" s="25">
        <v>0</v>
      </c>
      <c r="L19" s="26">
        <v>0</v>
      </c>
      <c r="M19" s="25">
        <v>0</v>
      </c>
      <c r="N19" s="26">
        <v>0</v>
      </c>
      <c r="O19" s="25">
        <v>0</v>
      </c>
      <c r="P19" s="26">
        <v>0</v>
      </c>
      <c r="Q19" s="25">
        <v>0</v>
      </c>
      <c r="R19" s="26">
        <v>0</v>
      </c>
      <c r="S19" s="25">
        <v>0</v>
      </c>
      <c r="T19" s="26">
        <v>0</v>
      </c>
      <c r="U19" s="25">
        <v>0</v>
      </c>
      <c r="V19" s="26">
        <v>0</v>
      </c>
    </row>
    <row r="20" spans="1:22" ht="14.45" customHeight="1" x14ac:dyDescent="0.25">
      <c r="A20" s="19">
        <f t="shared" si="3"/>
        <v>3</v>
      </c>
      <c r="B20" s="46">
        <v>5304</v>
      </c>
      <c r="C20" s="129" t="str">
        <f>_xlfn.XLOOKUP(__xlnm._FilterDatabase_1516[[#This Row],[SAPSA Number]],'DS Point summary'!A:A,'DS Point summary'!B:B)</f>
        <v>Johan Gerard</v>
      </c>
      <c r="D20" s="129" t="str">
        <f>_xlfn.XLOOKUP(__xlnm._FilterDatabase_1516[[#This Row],[SAPSA Number]],'DS Point summary'!A:A,'DS Point summary'!C:C)</f>
        <v>Bultman</v>
      </c>
      <c r="E20" s="130" t="str">
        <f>_xlfn.XLOOKUP(__xlnm._FilterDatabase_1516[[#This Row],[SAPSA Number]],'DS Point summary'!A:A,'DS Point summary'!D:D)</f>
        <v>JG</v>
      </c>
      <c r="F20" s="19" t="str">
        <f ca="1">_xlfn.XLOOKUP(__xlnm._FilterDatabase_1516[[#This Row],[SAPSA Number]],'DS Point summary'!A:A,'DS Point summary'!E:E)</f>
        <v xml:space="preserve"> </v>
      </c>
      <c r="G20" s="21">
        <f ca="1">_xlfn.XLOOKUP(__xlnm._FilterDatabase_1516[[#This Row],[SAPSA Number]],'DS Point summary'!A:A,'DS Point summary'!F:F)</f>
        <v>38</v>
      </c>
      <c r="H20" s="21" t="s">
        <v>676</v>
      </c>
      <c r="I20" s="23">
        <f t="shared" si="1"/>
        <v>0</v>
      </c>
      <c r="J20" s="24">
        <f t="shared" si="2"/>
        <v>0</v>
      </c>
      <c r="K20" s="25">
        <v>0</v>
      </c>
      <c r="L20" s="26">
        <v>0</v>
      </c>
      <c r="M20" s="25">
        <v>0</v>
      </c>
      <c r="N20" s="26">
        <v>0</v>
      </c>
      <c r="O20" s="25">
        <v>0</v>
      </c>
      <c r="P20" s="26">
        <v>0</v>
      </c>
      <c r="Q20" s="25">
        <v>0</v>
      </c>
      <c r="R20" s="26">
        <v>0</v>
      </c>
      <c r="S20" s="25">
        <v>0</v>
      </c>
      <c r="T20" s="26">
        <v>0</v>
      </c>
      <c r="U20" s="25">
        <v>0</v>
      </c>
      <c r="V20" s="26">
        <v>0</v>
      </c>
    </row>
    <row r="21" spans="1:22" ht="14.45" customHeight="1" x14ac:dyDescent="0.25">
      <c r="A21" s="19">
        <f t="shared" si="3"/>
        <v>3</v>
      </c>
      <c r="B21" s="27">
        <v>259</v>
      </c>
      <c r="C21" s="129" t="str">
        <f>_xlfn.XLOOKUP(__xlnm._FilterDatabase_1516[[#This Row],[SAPSA Number]],'DS Point summary'!A:A,'DS Point summary'!B:B)</f>
        <v>Kathleen Beresford</v>
      </c>
      <c r="D21" s="129" t="str">
        <f>_xlfn.XLOOKUP(__xlnm._FilterDatabase_1516[[#This Row],[SAPSA Number]],'DS Point summary'!A:A,'DS Point summary'!C:C)</f>
        <v>Carter</v>
      </c>
      <c r="E21" s="130" t="str">
        <f>_xlfn.XLOOKUP(__xlnm._FilterDatabase_1516[[#This Row],[SAPSA Number]],'DS Point summary'!A:A,'DS Point summary'!D:D)</f>
        <v>KB</v>
      </c>
      <c r="F21" s="19" t="str">
        <f>_xlfn.XLOOKUP(__xlnm._FilterDatabase_1516[[#This Row],[SAPSA Number]],'DS Point summary'!A:A,'DS Point summary'!E:E)</f>
        <v>Lady</v>
      </c>
      <c r="G21" s="21">
        <f ca="1">_xlfn.XLOOKUP(__xlnm._FilterDatabase_1516[[#This Row],[SAPSA Number]],'DS Point summary'!A:A,'DS Point summary'!F:F)</f>
        <v>36</v>
      </c>
      <c r="H21" s="21" t="s">
        <v>676</v>
      </c>
      <c r="I21" s="23">
        <f t="shared" si="1"/>
        <v>0</v>
      </c>
      <c r="J21" s="24">
        <f t="shared" si="2"/>
        <v>0</v>
      </c>
      <c r="K21" s="25">
        <v>0</v>
      </c>
      <c r="L21" s="26">
        <v>0</v>
      </c>
      <c r="M21" s="25">
        <v>0</v>
      </c>
      <c r="N21" s="26">
        <v>0</v>
      </c>
      <c r="O21" s="25">
        <v>0</v>
      </c>
      <c r="P21" s="26">
        <v>0</v>
      </c>
      <c r="Q21" s="25">
        <v>0</v>
      </c>
      <c r="R21" s="26">
        <v>0</v>
      </c>
      <c r="S21" s="25">
        <v>0</v>
      </c>
      <c r="T21" s="26">
        <v>0</v>
      </c>
      <c r="U21" s="25">
        <v>0</v>
      </c>
      <c r="V21" s="26">
        <v>0</v>
      </c>
    </row>
    <row r="22" spans="1:22" ht="14.45" customHeight="1" x14ac:dyDescent="0.25">
      <c r="A22" s="19">
        <f t="shared" si="3"/>
        <v>3</v>
      </c>
      <c r="B22" s="27">
        <v>4316</v>
      </c>
      <c r="C22" s="129" t="str">
        <f>_xlfn.XLOOKUP(__xlnm._FilterDatabase_1516[[#This Row],[SAPSA Number]],'DS Point summary'!A:A,'DS Point summary'!B:B)</f>
        <v>Wilhelm Jacobus</v>
      </c>
      <c r="D22" s="129" t="str">
        <f>_xlfn.XLOOKUP(__xlnm._FilterDatabase_1516[[#This Row],[SAPSA Number]],'DS Point summary'!A:A,'DS Point summary'!C:C)</f>
        <v>Coetzee</v>
      </c>
      <c r="E22" s="130" t="str">
        <f>_xlfn.XLOOKUP(__xlnm._FilterDatabase_1516[[#This Row],[SAPSA Number]],'DS Point summary'!A:A,'DS Point summary'!D:D)</f>
        <v>WJ</v>
      </c>
      <c r="F22" s="19" t="str">
        <f ca="1">_xlfn.XLOOKUP(__xlnm._FilterDatabase_1516[[#This Row],[SAPSA Number]],'DS Point summary'!A:A,'DS Point summary'!E:E)</f>
        <v>S</v>
      </c>
      <c r="G22" s="21">
        <f ca="1">_xlfn.XLOOKUP(__xlnm._FilterDatabase_1516[[#This Row],[SAPSA Number]],'DS Point summary'!A:A,'DS Point summary'!F:F)</f>
        <v>52</v>
      </c>
      <c r="H22" s="21" t="s">
        <v>676</v>
      </c>
      <c r="I22" s="23">
        <f t="shared" si="1"/>
        <v>0</v>
      </c>
      <c r="J22" s="24">
        <f t="shared" si="2"/>
        <v>0</v>
      </c>
      <c r="K22" s="25">
        <v>0</v>
      </c>
      <c r="L22" s="26">
        <v>0</v>
      </c>
      <c r="M22" s="25">
        <v>0</v>
      </c>
      <c r="N22" s="26">
        <v>0</v>
      </c>
      <c r="O22" s="25">
        <v>0</v>
      </c>
      <c r="P22" s="26">
        <v>0</v>
      </c>
      <c r="Q22" s="25">
        <v>0</v>
      </c>
      <c r="R22" s="26">
        <v>0</v>
      </c>
      <c r="S22" s="25">
        <v>0</v>
      </c>
      <c r="T22" s="26">
        <v>0</v>
      </c>
      <c r="U22" s="25">
        <v>0</v>
      </c>
      <c r="V22" s="26">
        <v>0</v>
      </c>
    </row>
    <row r="23" spans="1:22" ht="14.45" customHeight="1" x14ac:dyDescent="0.25">
      <c r="A23" s="19">
        <f t="shared" si="3"/>
        <v>3</v>
      </c>
      <c r="B23" s="27">
        <v>459</v>
      </c>
      <c r="C23" s="129" t="str">
        <f>_xlfn.XLOOKUP(__xlnm._FilterDatabase_1516[[#This Row],[SAPSA Number]],'DS Point summary'!A:A,'DS Point summary'!B:B)</f>
        <v>Pieter Jacobus</v>
      </c>
      <c r="D23" s="129" t="str">
        <f>_xlfn.XLOOKUP(__xlnm._FilterDatabase_1516[[#This Row],[SAPSA Number]],'DS Point summary'!A:A,'DS Point summary'!C:C)</f>
        <v>Conradie</v>
      </c>
      <c r="E23" s="130" t="str">
        <f>_xlfn.XLOOKUP(__xlnm._FilterDatabase_1516[[#This Row],[SAPSA Number]],'DS Point summary'!A:A,'DS Point summary'!D:D)</f>
        <v>PJ</v>
      </c>
      <c r="F23" s="19" t="str">
        <f ca="1">_xlfn.XLOOKUP(__xlnm._FilterDatabase_1516[[#This Row],[SAPSA Number]],'DS Point summary'!A:A,'DS Point summary'!E:E)</f>
        <v xml:space="preserve"> </v>
      </c>
      <c r="G23" s="21">
        <f ca="1">_xlfn.XLOOKUP(__xlnm._FilterDatabase_1516[[#This Row],[SAPSA Number]],'DS Point summary'!A:A,'DS Point summary'!F:F)</f>
        <v>40</v>
      </c>
      <c r="H23" s="21" t="s">
        <v>676</v>
      </c>
      <c r="I23" s="23">
        <f t="shared" si="1"/>
        <v>0</v>
      </c>
      <c r="J23" s="24">
        <f t="shared" si="2"/>
        <v>0</v>
      </c>
      <c r="K23" s="25">
        <v>0</v>
      </c>
      <c r="L23" s="26">
        <v>0</v>
      </c>
      <c r="M23" s="25">
        <v>0</v>
      </c>
      <c r="N23" s="26">
        <v>0</v>
      </c>
      <c r="O23" s="25">
        <v>0</v>
      </c>
      <c r="P23" s="26">
        <v>0</v>
      </c>
      <c r="Q23" s="25">
        <v>0</v>
      </c>
      <c r="R23" s="26">
        <v>0</v>
      </c>
      <c r="S23" s="25">
        <v>0</v>
      </c>
      <c r="T23" s="26">
        <v>0</v>
      </c>
      <c r="U23" s="25">
        <v>0</v>
      </c>
      <c r="V23" s="26">
        <v>0</v>
      </c>
    </row>
    <row r="24" spans="1:22" ht="14.45" customHeight="1" x14ac:dyDescent="0.25">
      <c r="A24" s="19">
        <f t="shared" si="3"/>
        <v>3</v>
      </c>
      <c r="B24" s="27">
        <v>5023</v>
      </c>
      <c r="C24" s="129" t="str">
        <f>_xlfn.XLOOKUP(__xlnm._FilterDatabase_1516[[#This Row],[SAPSA Number]],'DS Point summary'!A:A,'DS Point summary'!B:B)</f>
        <v>Jannie</v>
      </c>
      <c r="D24" s="129" t="str">
        <f>_xlfn.XLOOKUP(__xlnm._FilterDatabase_1516[[#This Row],[SAPSA Number]],'DS Point summary'!A:A,'DS Point summary'!C:C)</f>
        <v>Conradie</v>
      </c>
      <c r="E24" s="130" t="str">
        <f>_xlfn.XLOOKUP(__xlnm._FilterDatabase_1516[[#This Row],[SAPSA Number]],'DS Point summary'!A:A,'DS Point summary'!D:D)</f>
        <v>J</v>
      </c>
      <c r="F24" s="19" t="str">
        <f ca="1">_xlfn.XLOOKUP(__xlnm._FilterDatabase_1516[[#This Row],[SAPSA Number]],'DS Point summary'!A:A,'DS Point summary'!E:E)</f>
        <v>SS</v>
      </c>
      <c r="G24" s="21">
        <f ca="1">_xlfn.XLOOKUP(__xlnm._FilterDatabase_1516[[#This Row],[SAPSA Number]],'DS Point summary'!A:A,'DS Point summary'!F:F)</f>
        <v>72</v>
      </c>
      <c r="H24" s="21" t="s">
        <v>676</v>
      </c>
      <c r="I24" s="23">
        <f t="shared" si="1"/>
        <v>0</v>
      </c>
      <c r="J24" s="24">
        <f t="shared" si="2"/>
        <v>0</v>
      </c>
      <c r="K24" s="25">
        <v>0</v>
      </c>
      <c r="L24" s="26">
        <v>0</v>
      </c>
      <c r="M24" s="25">
        <v>0</v>
      </c>
      <c r="N24" s="26">
        <v>0</v>
      </c>
      <c r="O24" s="25">
        <v>0</v>
      </c>
      <c r="P24" s="26">
        <v>0</v>
      </c>
      <c r="Q24" s="25">
        <v>0</v>
      </c>
      <c r="R24" s="26">
        <v>0</v>
      </c>
      <c r="S24" s="25">
        <v>0</v>
      </c>
      <c r="T24" s="26">
        <v>0</v>
      </c>
      <c r="U24" s="25">
        <v>0</v>
      </c>
      <c r="V24" s="26">
        <v>0</v>
      </c>
    </row>
    <row r="25" spans="1:22" ht="14.45" customHeight="1" x14ac:dyDescent="0.25">
      <c r="A25" s="19">
        <f t="shared" si="3"/>
        <v>3</v>
      </c>
      <c r="B25" s="27">
        <v>591</v>
      </c>
      <c r="C25" s="129" t="str">
        <f>_xlfn.XLOOKUP(__xlnm._FilterDatabase_1516[[#This Row],[SAPSA Number]],'DS Point summary'!A:A,'DS Point summary'!B:B)</f>
        <v>Enrico</v>
      </c>
      <c r="D25" s="129" t="str">
        <f>_xlfn.XLOOKUP(__xlnm._FilterDatabase_1516[[#This Row],[SAPSA Number]],'DS Point summary'!A:A,'DS Point summary'!C:C)</f>
        <v>Cupido</v>
      </c>
      <c r="E25" s="130" t="str">
        <f>_xlfn.XLOOKUP(__xlnm._FilterDatabase_1516[[#This Row],[SAPSA Number]],'DS Point summary'!A:A,'DS Point summary'!D:D)</f>
        <v>E</v>
      </c>
      <c r="F25" s="19" t="str">
        <f ca="1">_xlfn.XLOOKUP(__xlnm._FilterDatabase_1516[[#This Row],[SAPSA Number]],'DS Point summary'!A:A,'DS Point summary'!E:E)</f>
        <v>SS</v>
      </c>
      <c r="G25" s="21">
        <f ca="1">_xlfn.XLOOKUP(__xlnm._FilterDatabase_1516[[#This Row],[SAPSA Number]],'DS Point summary'!A:A,'DS Point summary'!F:F)</f>
        <v>72</v>
      </c>
      <c r="H25" s="21" t="s">
        <v>676</v>
      </c>
      <c r="I25" s="23">
        <f t="shared" si="1"/>
        <v>0</v>
      </c>
      <c r="J25" s="24">
        <f t="shared" si="2"/>
        <v>0</v>
      </c>
      <c r="K25" s="25">
        <v>0</v>
      </c>
      <c r="L25" s="26">
        <v>0</v>
      </c>
      <c r="M25" s="25">
        <v>0</v>
      </c>
      <c r="N25" s="26">
        <v>0</v>
      </c>
      <c r="O25" s="25">
        <v>0</v>
      </c>
      <c r="P25" s="26">
        <v>0</v>
      </c>
      <c r="Q25" s="25">
        <v>0</v>
      </c>
      <c r="R25" s="26">
        <v>0</v>
      </c>
      <c r="S25" s="25">
        <v>0</v>
      </c>
      <c r="T25" s="26">
        <v>0</v>
      </c>
      <c r="U25" s="25">
        <v>0</v>
      </c>
      <c r="V25" s="26">
        <v>0</v>
      </c>
    </row>
    <row r="26" spans="1:22" ht="14.45" customHeight="1" x14ac:dyDescent="0.25">
      <c r="A26" s="19">
        <f t="shared" si="3"/>
        <v>3</v>
      </c>
      <c r="B26" s="27">
        <v>5754</v>
      </c>
      <c r="C26" s="129" t="str">
        <f>_xlfn.XLOOKUP(__xlnm._FilterDatabase_1516[[#This Row],[SAPSA Number]],'DS Point summary'!A:A,'DS Point summary'!B:B)</f>
        <v>Mosheen</v>
      </c>
      <c r="D26" s="129" t="str">
        <f>_xlfn.XLOOKUP(__xlnm._FilterDatabase_1516[[#This Row],[SAPSA Number]],'DS Point summary'!A:A,'DS Point summary'!C:C)</f>
        <v>Daya</v>
      </c>
      <c r="E26" s="130" t="str">
        <f>_xlfn.XLOOKUP(__xlnm._FilterDatabase_1516[[#This Row],[SAPSA Number]],'DS Point summary'!A:A,'DS Point summary'!D:D)</f>
        <v>M</v>
      </c>
      <c r="F26" s="19" t="str">
        <f ca="1">_xlfn.XLOOKUP(__xlnm._FilterDatabase_1516[[#This Row],[SAPSA Number]],'DS Point summary'!A:A,'DS Point summary'!E:E)</f>
        <v xml:space="preserve"> </v>
      </c>
      <c r="G26" s="21">
        <f ca="1">_xlfn.XLOOKUP(__xlnm._FilterDatabase_1516[[#This Row],[SAPSA Number]],'DS Point summary'!A:A,'DS Point summary'!F:F)</f>
        <v>42</v>
      </c>
      <c r="H26" s="21" t="s">
        <v>676</v>
      </c>
      <c r="I26" s="23">
        <f t="shared" si="1"/>
        <v>0</v>
      </c>
      <c r="J26" s="24">
        <f t="shared" si="2"/>
        <v>0</v>
      </c>
      <c r="K26" s="25">
        <v>0</v>
      </c>
      <c r="L26" s="26">
        <v>0</v>
      </c>
      <c r="M26" s="25">
        <v>0</v>
      </c>
      <c r="N26" s="26">
        <v>0</v>
      </c>
      <c r="O26" s="25">
        <v>0</v>
      </c>
      <c r="P26" s="26">
        <v>0</v>
      </c>
      <c r="Q26" s="25">
        <v>0</v>
      </c>
      <c r="R26" s="26">
        <v>0</v>
      </c>
      <c r="S26" s="25">
        <v>0</v>
      </c>
      <c r="T26" s="26">
        <v>0</v>
      </c>
      <c r="U26" s="25">
        <v>0</v>
      </c>
      <c r="V26" s="26">
        <v>0</v>
      </c>
    </row>
    <row r="27" spans="1:22" ht="14.45" customHeight="1" x14ac:dyDescent="0.25">
      <c r="A27" s="19">
        <f t="shared" si="3"/>
        <v>3</v>
      </c>
      <c r="B27" s="27">
        <v>6225</v>
      </c>
      <c r="C27" s="129" t="str">
        <f>_xlfn.XLOOKUP(__xlnm._FilterDatabase_1516[[#This Row],[SAPSA Number]],'DS Point summary'!A:A,'DS Point summary'!B:B)</f>
        <v>Hannele Meliske</v>
      </c>
      <c r="D27" s="129" t="str">
        <f>_xlfn.XLOOKUP(__xlnm._FilterDatabase_1516[[#This Row],[SAPSA Number]],'DS Point summary'!A:A,'DS Point summary'!C:C)</f>
        <v>de Villiers</v>
      </c>
      <c r="E27" s="130" t="str">
        <f>_xlfn.XLOOKUP(__xlnm._FilterDatabase_1516[[#This Row],[SAPSA Number]],'DS Point summary'!A:A,'DS Point summary'!D:D)</f>
        <v>HM</v>
      </c>
      <c r="F27" s="19" t="str">
        <f>_xlfn.XLOOKUP(__xlnm._FilterDatabase_1516[[#This Row],[SAPSA Number]],'DS Point summary'!A:A,'DS Point summary'!E:E)</f>
        <v>Lady</v>
      </c>
      <c r="G27" s="21">
        <f ca="1">_xlfn.XLOOKUP(__xlnm._FilterDatabase_1516[[#This Row],[SAPSA Number]],'DS Point summary'!A:A,'DS Point summary'!F:F)</f>
        <v>40</v>
      </c>
      <c r="H27" s="21" t="s">
        <v>676</v>
      </c>
      <c r="I27" s="23">
        <f t="shared" si="1"/>
        <v>0</v>
      </c>
      <c r="J27" s="24">
        <f t="shared" si="2"/>
        <v>0</v>
      </c>
      <c r="K27" s="25">
        <v>0</v>
      </c>
      <c r="L27" s="26">
        <v>0</v>
      </c>
      <c r="M27" s="25">
        <v>0</v>
      </c>
      <c r="N27" s="26">
        <v>0</v>
      </c>
      <c r="O27" s="25">
        <v>0</v>
      </c>
      <c r="P27" s="26">
        <v>0</v>
      </c>
      <c r="Q27" s="25">
        <v>0</v>
      </c>
      <c r="R27" s="26">
        <v>0</v>
      </c>
      <c r="S27" s="25">
        <v>0</v>
      </c>
      <c r="T27" s="26">
        <v>0</v>
      </c>
      <c r="U27" s="25">
        <v>0</v>
      </c>
      <c r="V27" s="26">
        <v>0</v>
      </c>
    </row>
    <row r="28" spans="1:22" ht="14.45" customHeight="1" x14ac:dyDescent="0.25">
      <c r="A28" s="19">
        <f t="shared" si="3"/>
        <v>3</v>
      </c>
      <c r="B28" s="27">
        <v>6226</v>
      </c>
      <c r="C28" s="129" t="str">
        <f>_xlfn.XLOOKUP(__xlnm._FilterDatabase_1516[[#This Row],[SAPSA Number]],'DS Point summary'!A:A,'DS Point summary'!B:B)</f>
        <v>Glenn Edward</v>
      </c>
      <c r="D28" s="129" t="str">
        <f>_xlfn.XLOOKUP(__xlnm._FilterDatabase_1516[[#This Row],[SAPSA Number]],'DS Point summary'!A:A,'DS Point summary'!C:C)</f>
        <v>de Villiers</v>
      </c>
      <c r="E28" s="130" t="str">
        <f>_xlfn.XLOOKUP(__xlnm._FilterDatabase_1516[[#This Row],[SAPSA Number]],'DS Point summary'!A:A,'DS Point summary'!D:D)</f>
        <v>GE</v>
      </c>
      <c r="F28" s="19" t="str">
        <f ca="1">_xlfn.XLOOKUP(__xlnm._FilterDatabase_1516[[#This Row],[SAPSA Number]],'DS Point summary'!A:A,'DS Point summary'!E:E)</f>
        <v xml:space="preserve"> </v>
      </c>
      <c r="G28" s="21">
        <f ca="1">_xlfn.XLOOKUP(__xlnm._FilterDatabase_1516[[#This Row],[SAPSA Number]],'DS Point summary'!A:A,'DS Point summary'!F:F)</f>
        <v>45</v>
      </c>
      <c r="H28" s="21" t="s">
        <v>676</v>
      </c>
      <c r="I28" s="23">
        <f t="shared" si="1"/>
        <v>0</v>
      </c>
      <c r="J28" s="24">
        <f t="shared" si="2"/>
        <v>0</v>
      </c>
      <c r="K28" s="25">
        <v>0</v>
      </c>
      <c r="L28" s="26">
        <v>0</v>
      </c>
      <c r="M28" s="25">
        <v>0</v>
      </c>
      <c r="N28" s="26">
        <v>0</v>
      </c>
      <c r="O28" s="25">
        <v>0</v>
      </c>
      <c r="P28" s="26">
        <v>0</v>
      </c>
      <c r="Q28" s="25">
        <v>0</v>
      </c>
      <c r="R28" s="26">
        <v>0</v>
      </c>
      <c r="S28" s="25">
        <v>0</v>
      </c>
      <c r="T28" s="26">
        <v>0</v>
      </c>
      <c r="U28" s="25">
        <v>0</v>
      </c>
      <c r="V28" s="26">
        <v>0</v>
      </c>
    </row>
    <row r="29" spans="1:22" ht="14.45" customHeight="1" x14ac:dyDescent="0.25">
      <c r="A29" s="19">
        <f t="shared" si="3"/>
        <v>3</v>
      </c>
      <c r="B29" s="27">
        <v>392</v>
      </c>
      <c r="C29" s="129" t="str">
        <f>_xlfn.XLOOKUP(__xlnm._FilterDatabase_1516[[#This Row],[SAPSA Number]],'DS Point summary'!A:A,'DS Point summary'!B:B)</f>
        <v>Sasha-Lee</v>
      </c>
      <c r="D29" s="129" t="str">
        <f>_xlfn.XLOOKUP(__xlnm._FilterDatabase_1516[[#This Row],[SAPSA Number]],'DS Point summary'!A:A,'DS Point summary'!C:C)</f>
        <v>Du Plessis</v>
      </c>
      <c r="E29" s="130" t="str">
        <f>_xlfn.XLOOKUP(__xlnm._FilterDatabase_1516[[#This Row],[SAPSA Number]],'DS Point summary'!A:A,'DS Point summary'!D:D)</f>
        <v>SL</v>
      </c>
      <c r="F29" s="19" t="str">
        <f>_xlfn.XLOOKUP(__xlnm._FilterDatabase_1516[[#This Row],[SAPSA Number]],'DS Point summary'!A:A,'DS Point summary'!E:E)</f>
        <v>Lady</v>
      </c>
      <c r="G29" s="21">
        <f ca="1">_xlfn.XLOOKUP(__xlnm._FilterDatabase_1516[[#This Row],[SAPSA Number]],'DS Point summary'!A:A,'DS Point summary'!F:F)</f>
        <v>29</v>
      </c>
      <c r="H29" s="21" t="s">
        <v>676</v>
      </c>
      <c r="I29" s="23">
        <f t="shared" si="1"/>
        <v>0</v>
      </c>
      <c r="J29" s="24">
        <f t="shared" si="2"/>
        <v>0</v>
      </c>
      <c r="K29" s="25">
        <v>0</v>
      </c>
      <c r="L29" s="26">
        <v>0</v>
      </c>
      <c r="M29" s="25">
        <v>0</v>
      </c>
      <c r="N29" s="26">
        <v>0</v>
      </c>
      <c r="O29" s="25">
        <v>0</v>
      </c>
      <c r="P29" s="26">
        <v>0</v>
      </c>
      <c r="Q29" s="25">
        <v>0</v>
      </c>
      <c r="R29" s="26">
        <v>0</v>
      </c>
      <c r="S29" s="25">
        <v>0</v>
      </c>
      <c r="T29" s="26">
        <v>0</v>
      </c>
      <c r="U29" s="25">
        <v>0</v>
      </c>
      <c r="V29" s="26">
        <v>0</v>
      </c>
    </row>
    <row r="30" spans="1:22" ht="14.45" customHeight="1" x14ac:dyDescent="0.25">
      <c r="A30" s="19">
        <f t="shared" si="3"/>
        <v>3</v>
      </c>
      <c r="B30" s="20">
        <v>127</v>
      </c>
      <c r="C30" s="129" t="str">
        <f>_xlfn.XLOOKUP(__xlnm._FilterDatabase_1516[[#This Row],[SAPSA Number]],'DS Point summary'!A:A,'DS Point summary'!B:B)</f>
        <v>Eurika Susara</v>
      </c>
      <c r="D30" s="129" t="str">
        <f>_xlfn.XLOOKUP(__xlnm._FilterDatabase_1516[[#This Row],[SAPSA Number]],'DS Point summary'!A:A,'DS Point summary'!C:C)</f>
        <v>Du Plooy</v>
      </c>
      <c r="E30" s="130" t="str">
        <f>_xlfn.XLOOKUP(__xlnm._FilterDatabase_1516[[#This Row],[SAPSA Number]],'DS Point summary'!A:A,'DS Point summary'!D:D)</f>
        <v>E</v>
      </c>
      <c r="F30" s="19" t="str">
        <f>_xlfn.XLOOKUP(__xlnm._FilterDatabase_1516[[#This Row],[SAPSA Number]],'DS Point summary'!A:A,'DS Point summary'!E:E)</f>
        <v>SS</v>
      </c>
      <c r="G30" s="21">
        <f ca="1">_xlfn.XLOOKUP(__xlnm._FilterDatabase_1516[[#This Row],[SAPSA Number]],'DS Point summary'!A:A,'DS Point summary'!F:F)</f>
        <v>63</v>
      </c>
      <c r="H30" s="21" t="s">
        <v>676</v>
      </c>
      <c r="I30" s="23">
        <f t="shared" si="1"/>
        <v>0</v>
      </c>
      <c r="J30" s="24">
        <f t="shared" si="2"/>
        <v>0</v>
      </c>
      <c r="K30" s="25">
        <v>0</v>
      </c>
      <c r="L30" s="26">
        <v>0</v>
      </c>
      <c r="M30" s="25">
        <v>0</v>
      </c>
      <c r="N30" s="26">
        <v>0</v>
      </c>
      <c r="O30" s="25">
        <v>0</v>
      </c>
      <c r="P30" s="26">
        <v>0</v>
      </c>
      <c r="Q30" s="25">
        <v>0</v>
      </c>
      <c r="R30" s="26">
        <v>0</v>
      </c>
      <c r="S30" s="25">
        <v>0</v>
      </c>
      <c r="T30" s="26">
        <v>0</v>
      </c>
      <c r="U30" s="25">
        <v>0</v>
      </c>
      <c r="V30" s="26">
        <v>0</v>
      </c>
    </row>
    <row r="31" spans="1:22" ht="14.45" customHeight="1" x14ac:dyDescent="0.25">
      <c r="A31" s="19">
        <f t="shared" si="3"/>
        <v>3</v>
      </c>
      <c r="B31" s="27">
        <v>6224</v>
      </c>
      <c r="C31" s="129" t="str">
        <f>_xlfn.XLOOKUP(__xlnm._FilterDatabase_1516[[#This Row],[SAPSA Number]],'DS Point summary'!A:A,'DS Point summary'!B:B)</f>
        <v>David</v>
      </c>
      <c r="D31" s="129" t="str">
        <f>_xlfn.XLOOKUP(__xlnm._FilterDatabase_1516[[#This Row],[SAPSA Number]],'DS Point summary'!A:A,'DS Point summary'!C:C)</f>
        <v>Erwee</v>
      </c>
      <c r="E31" s="130" t="str">
        <f>_xlfn.XLOOKUP(__xlnm._FilterDatabase_1516[[#This Row],[SAPSA Number]],'DS Point summary'!A:A,'DS Point summary'!D:D)</f>
        <v>D</v>
      </c>
      <c r="F31" s="19" t="str">
        <f ca="1">_xlfn.XLOOKUP(__xlnm._FilterDatabase_1516[[#This Row],[SAPSA Number]],'DS Point summary'!A:A,'DS Point summary'!E:E)</f>
        <v xml:space="preserve"> </v>
      </c>
      <c r="G31" s="21">
        <f ca="1">_xlfn.XLOOKUP(__xlnm._FilterDatabase_1516[[#This Row],[SAPSA Number]],'DS Point summary'!A:A,'DS Point summary'!F:F)</f>
        <v>43</v>
      </c>
      <c r="H31" s="21" t="s">
        <v>676</v>
      </c>
      <c r="I31" s="23">
        <f t="shared" si="1"/>
        <v>0</v>
      </c>
      <c r="J31" s="24">
        <f t="shared" si="2"/>
        <v>0</v>
      </c>
      <c r="K31" s="25">
        <v>0</v>
      </c>
      <c r="L31" s="26">
        <v>0</v>
      </c>
      <c r="M31" s="25">
        <v>0</v>
      </c>
      <c r="N31" s="26">
        <v>0</v>
      </c>
      <c r="O31" s="25">
        <v>0</v>
      </c>
      <c r="P31" s="26">
        <v>0</v>
      </c>
      <c r="Q31" s="25">
        <v>0</v>
      </c>
      <c r="R31" s="26">
        <v>0</v>
      </c>
      <c r="S31" s="25">
        <v>0</v>
      </c>
      <c r="T31" s="26">
        <v>0</v>
      </c>
      <c r="U31" s="25">
        <v>0</v>
      </c>
      <c r="V31" s="26">
        <v>0</v>
      </c>
    </row>
    <row r="32" spans="1:22" ht="14.45" customHeight="1" x14ac:dyDescent="0.25">
      <c r="A32" s="19">
        <f t="shared" si="3"/>
        <v>3</v>
      </c>
      <c r="B32" s="27">
        <v>393</v>
      </c>
      <c r="C32" s="129" t="str">
        <f>_xlfn.XLOOKUP(__xlnm._FilterDatabase_1516[[#This Row],[SAPSA Number]],'DS Point summary'!A:A,'DS Point summary'!B:B)</f>
        <v>Robyn Angela</v>
      </c>
      <c r="D32" s="129" t="str">
        <f>_xlfn.XLOOKUP(__xlnm._FilterDatabase_1516[[#This Row],[SAPSA Number]],'DS Point summary'!A:A,'DS Point summary'!C:C)</f>
        <v>Evans</v>
      </c>
      <c r="E32" s="130" t="str">
        <f>_xlfn.XLOOKUP(__xlnm._FilterDatabase_1516[[#This Row],[SAPSA Number]],'DS Point summary'!A:A,'DS Point summary'!D:D)</f>
        <v>RA</v>
      </c>
      <c r="F32" s="19" t="str">
        <f>_xlfn.XLOOKUP(__xlnm._FilterDatabase_1516[[#This Row],[SAPSA Number]],'DS Point summary'!A:A,'DS Point summary'!E:E)</f>
        <v>Lady</v>
      </c>
      <c r="G32" s="21">
        <f ca="1">_xlfn.XLOOKUP(__xlnm._FilterDatabase_1516[[#This Row],[SAPSA Number]],'DS Point summary'!A:A,'DS Point summary'!F:F)</f>
        <v>57</v>
      </c>
      <c r="H32" s="21" t="s">
        <v>676</v>
      </c>
      <c r="I32" s="23">
        <f t="shared" si="1"/>
        <v>0</v>
      </c>
      <c r="J32" s="24">
        <f t="shared" si="2"/>
        <v>0</v>
      </c>
      <c r="K32" s="25">
        <v>0</v>
      </c>
      <c r="L32" s="26">
        <v>0</v>
      </c>
      <c r="M32" s="25">
        <v>0</v>
      </c>
      <c r="N32" s="26">
        <v>0</v>
      </c>
      <c r="O32" s="25">
        <v>0</v>
      </c>
      <c r="P32" s="26">
        <v>0</v>
      </c>
      <c r="Q32" s="25">
        <v>0</v>
      </c>
      <c r="R32" s="26">
        <v>0</v>
      </c>
      <c r="S32" s="25">
        <v>0</v>
      </c>
      <c r="T32" s="26">
        <v>0</v>
      </c>
      <c r="U32" s="25">
        <v>0</v>
      </c>
      <c r="V32" s="26">
        <v>0</v>
      </c>
    </row>
    <row r="33" spans="1:22" ht="14.45" customHeight="1" x14ac:dyDescent="0.25">
      <c r="A33" s="19">
        <f t="shared" si="3"/>
        <v>3</v>
      </c>
      <c r="B33" s="27">
        <v>3172</v>
      </c>
      <c r="C33" s="129" t="str">
        <f>_xlfn.XLOOKUP(__xlnm._FilterDatabase_1516[[#This Row],[SAPSA Number]],'DS Point summary'!A:A,'DS Point summary'!B:B)</f>
        <v>Mervyn-John</v>
      </c>
      <c r="D33" s="129" t="str">
        <f>_xlfn.XLOOKUP(__xlnm._FilterDatabase_1516[[#This Row],[SAPSA Number]],'DS Point summary'!A:A,'DS Point summary'!C:C)</f>
        <v>Evans</v>
      </c>
      <c r="E33" s="130" t="str">
        <f>_xlfn.XLOOKUP(__xlnm._FilterDatabase_1516[[#This Row],[SAPSA Number]],'DS Point summary'!A:A,'DS Point summary'!D:D)</f>
        <v>MJ</v>
      </c>
      <c r="F33" s="19" t="str">
        <f ca="1">_xlfn.XLOOKUP(__xlnm._FilterDatabase_1516[[#This Row],[SAPSA Number]],'DS Point summary'!A:A,'DS Point summary'!E:E)</f>
        <v>SS</v>
      </c>
      <c r="G33" s="21">
        <f ca="1">_xlfn.XLOOKUP(__xlnm._FilterDatabase_1516[[#This Row],[SAPSA Number]],'DS Point summary'!A:A,'DS Point summary'!F:F)</f>
        <v>63</v>
      </c>
      <c r="H33" s="21" t="s">
        <v>676</v>
      </c>
      <c r="I33" s="23">
        <f t="shared" si="1"/>
        <v>0</v>
      </c>
      <c r="J33" s="24">
        <f t="shared" si="2"/>
        <v>0</v>
      </c>
      <c r="K33" s="25">
        <v>0</v>
      </c>
      <c r="L33" s="26">
        <v>0</v>
      </c>
      <c r="M33" s="25">
        <v>0</v>
      </c>
      <c r="N33" s="26">
        <v>0</v>
      </c>
      <c r="O33" s="25">
        <v>0</v>
      </c>
      <c r="P33" s="26">
        <v>0</v>
      </c>
      <c r="Q33" s="25">
        <v>0</v>
      </c>
      <c r="R33" s="26">
        <v>0</v>
      </c>
      <c r="S33" s="25">
        <v>0</v>
      </c>
      <c r="T33" s="26">
        <v>0</v>
      </c>
      <c r="U33" s="25">
        <v>0</v>
      </c>
      <c r="V33" s="26">
        <v>0</v>
      </c>
    </row>
    <row r="34" spans="1:22" ht="14.45" customHeight="1" x14ac:dyDescent="0.25">
      <c r="A34" s="19">
        <f t="shared" si="3"/>
        <v>3</v>
      </c>
      <c r="B34" s="27">
        <v>3173</v>
      </c>
      <c r="C34" s="129" t="str">
        <f>_xlfn.XLOOKUP(__xlnm._FilterDatabase_1516[[#This Row],[SAPSA Number]],'DS Point summary'!A:A,'DS Point summary'!B:B)</f>
        <v>Garrett-John</v>
      </c>
      <c r="D34" s="129" t="str">
        <f>_xlfn.XLOOKUP(__xlnm._FilterDatabase_1516[[#This Row],[SAPSA Number]],'DS Point summary'!A:A,'DS Point summary'!C:C)</f>
        <v>Evans</v>
      </c>
      <c r="E34" s="130" t="str">
        <f>_xlfn.XLOOKUP(__xlnm._FilterDatabase_1516[[#This Row],[SAPSA Number]],'DS Point summary'!A:A,'DS Point summary'!D:D)</f>
        <v>G-J</v>
      </c>
      <c r="F34" s="19" t="str">
        <f ca="1">_xlfn.XLOOKUP(__xlnm._FilterDatabase_1516[[#This Row],[SAPSA Number]],'DS Point summary'!A:A,'DS Point summary'!E:E)</f>
        <v xml:space="preserve"> </v>
      </c>
      <c r="G34" s="21">
        <f ca="1">_xlfn.XLOOKUP(__xlnm._FilterDatabase_1516[[#This Row],[SAPSA Number]],'DS Point summary'!A:A,'DS Point summary'!F:F)</f>
        <v>29</v>
      </c>
      <c r="H34" s="21" t="s">
        <v>676</v>
      </c>
      <c r="I34" s="23">
        <f t="shared" ref="I34:I65" si="4">(IF(K34&gt;0,1,0)+(IF(L34&gt;0,1,0))+(IF(M34&gt;0,1,0))+(IF(N34&gt;0,1,0))+(IF(O34&gt;0,1,0))+(IF(P34&gt;0,1,0))+(IF(Q34&gt;0,1,0))+(IF(R34&gt;0,1,0))+(IF(S34&gt;0,1,0))+(IF(T34&gt;0,1,0))+(IF(U34&gt;0,1,0))+(IF(V34&gt;0,1,0)))</f>
        <v>0</v>
      </c>
      <c r="J34" s="24">
        <f t="shared" si="2"/>
        <v>0</v>
      </c>
      <c r="K34" s="25">
        <v>0</v>
      </c>
      <c r="L34" s="26">
        <v>0</v>
      </c>
      <c r="M34" s="25">
        <v>0</v>
      </c>
      <c r="N34" s="26">
        <v>0</v>
      </c>
      <c r="O34" s="25">
        <v>0</v>
      </c>
      <c r="P34" s="26">
        <v>0</v>
      </c>
      <c r="Q34" s="25">
        <v>0</v>
      </c>
      <c r="R34" s="26">
        <v>0</v>
      </c>
      <c r="S34" s="25">
        <v>0</v>
      </c>
      <c r="T34" s="26">
        <v>0</v>
      </c>
      <c r="U34" s="25">
        <v>0</v>
      </c>
      <c r="V34" s="26">
        <v>0</v>
      </c>
    </row>
    <row r="35" spans="1:22" ht="14.45" customHeight="1" x14ac:dyDescent="0.25">
      <c r="A35" s="19">
        <f t="shared" si="3"/>
        <v>3</v>
      </c>
      <c r="B35" s="28">
        <v>3369</v>
      </c>
      <c r="C35" s="129" t="str">
        <f>_xlfn.XLOOKUP(__xlnm._FilterDatabase_1516[[#This Row],[SAPSA Number]],'DS Point summary'!A:A,'DS Point summary'!B:B)</f>
        <v>Bruce Alan John</v>
      </c>
      <c r="D35" s="129" t="str">
        <f>_xlfn.XLOOKUP(__xlnm._FilterDatabase_1516[[#This Row],[SAPSA Number]],'DS Point summary'!A:A,'DS Point summary'!C:C)</f>
        <v>Foreman</v>
      </c>
      <c r="E35" s="130" t="str">
        <f>_xlfn.XLOOKUP(__xlnm._FilterDatabase_1516[[#This Row],[SAPSA Number]],'DS Point summary'!A:A,'DS Point summary'!D:D)</f>
        <v>BAJ</v>
      </c>
      <c r="F35" s="19" t="str">
        <f ca="1">_xlfn.XLOOKUP(__xlnm._FilterDatabase_1516[[#This Row],[SAPSA Number]],'DS Point summary'!A:A,'DS Point summary'!E:E)</f>
        <v>S</v>
      </c>
      <c r="G35" s="21">
        <f ca="1">_xlfn.XLOOKUP(__xlnm._FilterDatabase_1516[[#This Row],[SAPSA Number]],'DS Point summary'!A:A,'DS Point summary'!F:F)</f>
        <v>51</v>
      </c>
      <c r="H35" s="21" t="s">
        <v>676</v>
      </c>
      <c r="I35" s="23">
        <f t="shared" si="4"/>
        <v>0</v>
      </c>
      <c r="J35" s="24">
        <f t="shared" si="2"/>
        <v>0</v>
      </c>
      <c r="K35" s="25">
        <v>0</v>
      </c>
      <c r="L35" s="26">
        <v>0</v>
      </c>
      <c r="M35" s="25">
        <v>0</v>
      </c>
      <c r="N35" s="26">
        <v>0</v>
      </c>
      <c r="O35" s="25">
        <v>0</v>
      </c>
      <c r="P35" s="26">
        <v>0</v>
      </c>
      <c r="Q35" s="25">
        <v>0</v>
      </c>
      <c r="R35" s="26">
        <v>0</v>
      </c>
      <c r="S35" s="25">
        <v>0</v>
      </c>
      <c r="T35" s="26">
        <v>0</v>
      </c>
      <c r="U35" s="25">
        <v>0</v>
      </c>
      <c r="V35" s="26">
        <v>0</v>
      </c>
    </row>
    <row r="36" spans="1:22" ht="14.45" customHeight="1" x14ac:dyDescent="0.25">
      <c r="A36" s="19">
        <f t="shared" si="3"/>
        <v>3</v>
      </c>
      <c r="B36" s="46">
        <v>141</v>
      </c>
      <c r="C36" s="129" t="str">
        <f>_xlfn.XLOOKUP(__xlnm._FilterDatabase_1516[[#This Row],[SAPSA Number]],'DS Point summary'!A:A,'DS Point summary'!B:B)</f>
        <v>Francois Waldeck</v>
      </c>
      <c r="D36" s="129" t="str">
        <f>_xlfn.XLOOKUP(__xlnm._FilterDatabase_1516[[#This Row],[SAPSA Number]],'DS Point summary'!A:A,'DS Point summary'!C:C)</f>
        <v>Fouche</v>
      </c>
      <c r="E36" s="130" t="str">
        <f>_xlfn.XLOOKUP(__xlnm._FilterDatabase_1516[[#This Row],[SAPSA Number]],'DS Point summary'!A:A,'DS Point summary'!D:D)</f>
        <v>FW</v>
      </c>
      <c r="F36" s="19" t="str">
        <f ca="1">_xlfn.XLOOKUP(__xlnm._FilterDatabase_1516[[#This Row],[SAPSA Number]],'DS Point summary'!A:A,'DS Point summary'!E:E)</f>
        <v>S</v>
      </c>
      <c r="G36" s="21">
        <f ca="1">_xlfn.XLOOKUP(__xlnm._FilterDatabase_1516[[#This Row],[SAPSA Number]],'DS Point summary'!A:A,'DS Point summary'!F:F)</f>
        <v>52</v>
      </c>
      <c r="H36" s="21" t="s">
        <v>676</v>
      </c>
      <c r="I36" s="23">
        <f t="shared" si="4"/>
        <v>0</v>
      </c>
      <c r="J36" s="24">
        <f t="shared" si="2"/>
        <v>0</v>
      </c>
      <c r="K36" s="25">
        <v>0</v>
      </c>
      <c r="L36" s="26">
        <v>0</v>
      </c>
      <c r="M36" s="25">
        <v>0</v>
      </c>
      <c r="N36" s="26">
        <v>0</v>
      </c>
      <c r="O36" s="25">
        <v>0</v>
      </c>
      <c r="P36" s="26">
        <v>0</v>
      </c>
      <c r="Q36" s="25">
        <v>0</v>
      </c>
      <c r="R36" s="26">
        <v>0</v>
      </c>
      <c r="S36" s="25">
        <v>0</v>
      </c>
      <c r="T36" s="26">
        <v>0</v>
      </c>
      <c r="U36" s="25">
        <v>0</v>
      </c>
      <c r="V36" s="26">
        <v>0</v>
      </c>
    </row>
    <row r="37" spans="1:22" ht="14.45" customHeight="1" x14ac:dyDescent="0.25">
      <c r="A37" s="19">
        <f t="shared" si="3"/>
        <v>3</v>
      </c>
      <c r="B37" s="27">
        <v>1142</v>
      </c>
      <c r="C37" s="129" t="str">
        <f>_xlfn.XLOOKUP(__xlnm._FilterDatabase_1516[[#This Row],[SAPSA Number]],'DS Point summary'!A:A,'DS Point summary'!B:B)</f>
        <v>Craig John</v>
      </c>
      <c r="D37" s="129" t="str">
        <f>_xlfn.XLOOKUP(__xlnm._FilterDatabase_1516[[#This Row],[SAPSA Number]],'DS Point summary'!A:A,'DS Point summary'!C:C)</f>
        <v>Franck</v>
      </c>
      <c r="E37" s="130" t="str">
        <f>_xlfn.XLOOKUP(__xlnm._FilterDatabase_1516[[#This Row],[SAPSA Number]],'DS Point summary'!A:A,'DS Point summary'!D:D)</f>
        <v>CJ</v>
      </c>
      <c r="F37" s="19" t="str">
        <f ca="1">_xlfn.XLOOKUP(__xlnm._FilterDatabase_1516[[#This Row],[SAPSA Number]],'DS Point summary'!A:A,'DS Point summary'!E:E)</f>
        <v xml:space="preserve"> </v>
      </c>
      <c r="G37" s="21">
        <f ca="1">_xlfn.XLOOKUP(__xlnm._FilterDatabase_1516[[#This Row],[SAPSA Number]],'DS Point summary'!A:A,'DS Point summary'!F:F)</f>
        <v>49</v>
      </c>
      <c r="H37" s="21" t="s">
        <v>676</v>
      </c>
      <c r="I37" s="23">
        <f t="shared" si="4"/>
        <v>0</v>
      </c>
      <c r="J37" s="24">
        <f t="shared" si="2"/>
        <v>0</v>
      </c>
      <c r="K37" s="25">
        <v>0</v>
      </c>
      <c r="L37" s="26">
        <v>0</v>
      </c>
      <c r="M37" s="25">
        <v>0</v>
      </c>
      <c r="N37" s="26">
        <v>0</v>
      </c>
      <c r="O37" s="25">
        <v>0</v>
      </c>
      <c r="P37" s="26">
        <v>0</v>
      </c>
      <c r="Q37" s="25">
        <v>0</v>
      </c>
      <c r="R37" s="26">
        <v>0</v>
      </c>
      <c r="S37" s="25">
        <v>0</v>
      </c>
      <c r="T37" s="26">
        <v>0</v>
      </c>
      <c r="U37" s="25">
        <v>0</v>
      </c>
      <c r="V37" s="26">
        <v>0</v>
      </c>
    </row>
    <row r="38" spans="1:22" ht="14.45" customHeight="1" x14ac:dyDescent="0.25">
      <c r="A38" s="19">
        <f t="shared" si="3"/>
        <v>3</v>
      </c>
      <c r="B38" s="27">
        <v>3416</v>
      </c>
      <c r="C38" s="129" t="str">
        <f>_xlfn.XLOOKUP(__xlnm._FilterDatabase_1516[[#This Row],[SAPSA Number]],'DS Point summary'!A:A,'DS Point summary'!B:B)</f>
        <v>Enrico Giovanni</v>
      </c>
      <c r="D38" s="129" t="str">
        <f>_xlfn.XLOOKUP(__xlnm._FilterDatabase_1516[[#This Row],[SAPSA Number]],'DS Point summary'!A:A,'DS Point summary'!C:C)</f>
        <v>Galetti</v>
      </c>
      <c r="E38" s="130" t="str">
        <f>_xlfn.XLOOKUP(__xlnm._FilterDatabase_1516[[#This Row],[SAPSA Number]],'DS Point summary'!A:A,'DS Point summary'!D:D)</f>
        <v>EG</v>
      </c>
      <c r="F38" s="19" t="str">
        <f ca="1">_xlfn.XLOOKUP(__xlnm._FilterDatabase_1516[[#This Row],[SAPSA Number]],'DS Point summary'!A:A,'DS Point summary'!E:E)</f>
        <v xml:space="preserve"> </v>
      </c>
      <c r="G38" s="21">
        <f ca="1">_xlfn.XLOOKUP(__xlnm._FilterDatabase_1516[[#This Row],[SAPSA Number]],'DS Point summary'!A:A,'DS Point summary'!F:F)</f>
        <v>39</v>
      </c>
      <c r="H38" s="21" t="s">
        <v>676</v>
      </c>
      <c r="I38" s="23">
        <f t="shared" si="4"/>
        <v>0</v>
      </c>
      <c r="J38" s="24">
        <f t="shared" si="2"/>
        <v>0</v>
      </c>
      <c r="K38" s="25">
        <v>0</v>
      </c>
      <c r="L38" s="26">
        <v>0</v>
      </c>
      <c r="M38" s="25">
        <v>0</v>
      </c>
      <c r="N38" s="26">
        <v>0</v>
      </c>
      <c r="O38" s="25">
        <v>0</v>
      </c>
      <c r="P38" s="26">
        <v>0</v>
      </c>
      <c r="Q38" s="25">
        <v>0</v>
      </c>
      <c r="R38" s="26">
        <v>0</v>
      </c>
      <c r="S38" s="25">
        <v>0</v>
      </c>
      <c r="T38" s="26">
        <v>0</v>
      </c>
      <c r="U38" s="25">
        <v>0</v>
      </c>
      <c r="V38" s="26">
        <v>0</v>
      </c>
    </row>
    <row r="39" spans="1:22" ht="14.45" customHeight="1" x14ac:dyDescent="0.25">
      <c r="A39" s="19">
        <f t="shared" si="3"/>
        <v>3</v>
      </c>
      <c r="B39" s="28">
        <v>5972</v>
      </c>
      <c r="C39" s="129" t="str">
        <f>_xlfn.XLOOKUP(__xlnm._FilterDatabase_1516[[#This Row],[SAPSA Number]],'DS Point summary'!A:A,'DS Point summary'!B:B)</f>
        <v>Johannes Petrus</v>
      </c>
      <c r="D39" s="129" t="str">
        <f>_xlfn.XLOOKUP(__xlnm._FilterDatabase_1516[[#This Row],[SAPSA Number]],'DS Point summary'!A:A,'DS Point summary'!C:C)</f>
        <v>Geldenhuys</v>
      </c>
      <c r="E39" s="130" t="str">
        <f>_xlfn.XLOOKUP(__xlnm._FilterDatabase_1516[[#This Row],[SAPSA Number]],'DS Point summary'!A:A,'DS Point summary'!D:D)</f>
        <v>JP</v>
      </c>
      <c r="F39" s="19" t="str">
        <f ca="1">_xlfn.XLOOKUP(__xlnm._FilterDatabase_1516[[#This Row],[SAPSA Number]],'DS Point summary'!A:A,'DS Point summary'!E:E)</f>
        <v xml:space="preserve"> </v>
      </c>
      <c r="G39" s="21">
        <f ca="1">_xlfn.XLOOKUP(__xlnm._FilterDatabase_1516[[#This Row],[SAPSA Number]],'DS Point summary'!A:A,'DS Point summary'!F:F)</f>
        <v>45</v>
      </c>
      <c r="H39" s="21" t="s">
        <v>676</v>
      </c>
      <c r="I39" s="23">
        <f t="shared" si="4"/>
        <v>0</v>
      </c>
      <c r="J39" s="24">
        <f t="shared" si="2"/>
        <v>0</v>
      </c>
      <c r="K39" s="25">
        <v>0</v>
      </c>
      <c r="L39" s="26">
        <v>0</v>
      </c>
      <c r="M39" s="25">
        <v>0</v>
      </c>
      <c r="N39" s="26">
        <v>0</v>
      </c>
      <c r="O39" s="25">
        <v>0</v>
      </c>
      <c r="P39" s="26">
        <v>0</v>
      </c>
      <c r="Q39" s="25">
        <v>0</v>
      </c>
      <c r="R39" s="26">
        <v>0</v>
      </c>
      <c r="S39" s="25">
        <v>0</v>
      </c>
      <c r="T39" s="26">
        <v>0</v>
      </c>
      <c r="U39" s="25">
        <v>0</v>
      </c>
      <c r="V39" s="26">
        <v>0</v>
      </c>
    </row>
    <row r="40" spans="1:22" ht="14.45" customHeight="1" x14ac:dyDescent="0.25">
      <c r="A40" s="19">
        <f t="shared" si="3"/>
        <v>3</v>
      </c>
      <c r="B40" s="28">
        <v>5871</v>
      </c>
      <c r="C40" s="129" t="str">
        <f>_xlfn.XLOOKUP(__xlnm._FilterDatabase_1516[[#This Row],[SAPSA Number]],'DS Point summary'!A:A,'DS Point summary'!B:B)</f>
        <v>Christopher Brent</v>
      </c>
      <c r="D40" s="129" t="str">
        <f>_xlfn.XLOOKUP(__xlnm._FilterDatabase_1516[[#This Row],[SAPSA Number]],'DS Point summary'!A:A,'DS Point summary'!C:C)</f>
        <v>Gradwell</v>
      </c>
      <c r="E40" s="130" t="str">
        <f>_xlfn.XLOOKUP(__xlnm._FilterDatabase_1516[[#This Row],[SAPSA Number]],'DS Point summary'!A:A,'DS Point summary'!D:D)</f>
        <v>CB</v>
      </c>
      <c r="F40" s="19" t="str">
        <f ca="1">_xlfn.XLOOKUP(__xlnm._FilterDatabase_1516[[#This Row],[SAPSA Number]],'DS Point summary'!A:A,'DS Point summary'!E:E)</f>
        <v>SS</v>
      </c>
      <c r="G40" s="21">
        <f ca="1">_xlfn.XLOOKUP(__xlnm._FilterDatabase_1516[[#This Row],[SAPSA Number]],'DS Point summary'!A:A,'DS Point summary'!F:F)</f>
        <v>66</v>
      </c>
      <c r="H40" s="21" t="s">
        <v>676</v>
      </c>
      <c r="I40" s="23">
        <f t="shared" si="4"/>
        <v>0</v>
      </c>
      <c r="J40" s="24">
        <f t="shared" si="2"/>
        <v>0</v>
      </c>
      <c r="K40" s="25">
        <v>0</v>
      </c>
      <c r="L40" s="26">
        <v>0</v>
      </c>
      <c r="M40" s="25">
        <v>0</v>
      </c>
      <c r="N40" s="26">
        <v>0</v>
      </c>
      <c r="O40" s="25">
        <v>0</v>
      </c>
      <c r="P40" s="26">
        <v>0</v>
      </c>
      <c r="Q40" s="25">
        <v>0</v>
      </c>
      <c r="R40" s="26">
        <v>0</v>
      </c>
      <c r="S40" s="25">
        <v>0</v>
      </c>
      <c r="T40" s="26">
        <v>0</v>
      </c>
      <c r="U40" s="25">
        <v>0</v>
      </c>
      <c r="V40" s="26">
        <v>0</v>
      </c>
    </row>
    <row r="41" spans="1:22" ht="14.45" customHeight="1" x14ac:dyDescent="0.25">
      <c r="A41" s="19">
        <f t="shared" si="3"/>
        <v>3</v>
      </c>
      <c r="B41" s="51">
        <v>1317</v>
      </c>
      <c r="C41" s="129" t="str">
        <f>_xlfn.XLOOKUP(__xlnm._FilterDatabase_1516[[#This Row],[SAPSA Number]],'DS Point summary'!A:A,'DS Point summary'!B:B)</f>
        <v>Eben</v>
      </c>
      <c r="D41" s="129" t="str">
        <f>_xlfn.XLOOKUP(__xlnm._FilterDatabase_1516[[#This Row],[SAPSA Number]],'DS Point summary'!A:A,'DS Point summary'!C:C)</f>
        <v>Grobbelaar</v>
      </c>
      <c r="E41" s="130" t="str">
        <f>_xlfn.XLOOKUP(__xlnm._FilterDatabase_1516[[#This Row],[SAPSA Number]],'DS Point summary'!A:A,'DS Point summary'!D:D)</f>
        <v>E</v>
      </c>
      <c r="F41" s="19" t="str">
        <f ca="1">_xlfn.XLOOKUP(__xlnm._FilterDatabase_1516[[#This Row],[SAPSA Number]],'DS Point summary'!A:A,'DS Point summary'!E:E)</f>
        <v xml:space="preserve"> </v>
      </c>
      <c r="G41" s="21">
        <f ca="1">_xlfn.XLOOKUP(__xlnm._FilterDatabase_1516[[#This Row],[SAPSA Number]],'DS Point summary'!A:A,'DS Point summary'!F:F)</f>
        <v>41</v>
      </c>
      <c r="H41" s="21" t="s">
        <v>676</v>
      </c>
      <c r="I41" s="23">
        <f t="shared" si="4"/>
        <v>0</v>
      </c>
      <c r="J41" s="24">
        <f t="shared" si="2"/>
        <v>0</v>
      </c>
      <c r="K41" s="25">
        <v>0</v>
      </c>
      <c r="L41" s="26">
        <v>0</v>
      </c>
      <c r="M41" s="25">
        <v>0</v>
      </c>
      <c r="N41" s="26">
        <v>0</v>
      </c>
      <c r="O41" s="25">
        <v>0</v>
      </c>
      <c r="P41" s="26">
        <v>0</v>
      </c>
      <c r="Q41" s="25">
        <v>0</v>
      </c>
      <c r="R41" s="26">
        <v>0</v>
      </c>
      <c r="S41" s="25">
        <v>0</v>
      </c>
      <c r="T41" s="26">
        <v>0</v>
      </c>
      <c r="U41" s="25">
        <v>0</v>
      </c>
      <c r="V41" s="26">
        <v>0</v>
      </c>
    </row>
    <row r="42" spans="1:22" ht="14.45" customHeight="1" x14ac:dyDescent="0.25">
      <c r="A42" s="19">
        <f t="shared" si="3"/>
        <v>3</v>
      </c>
      <c r="B42" s="27">
        <v>3782</v>
      </c>
      <c r="C42" s="129" t="str">
        <f>_xlfn.XLOOKUP(__xlnm._FilterDatabase_1516[[#This Row],[SAPSA Number]],'DS Point summary'!A:A,'DS Point summary'!B:B)</f>
        <v>Gary Athol</v>
      </c>
      <c r="D42" s="129" t="str">
        <f>_xlfn.XLOOKUP(__xlnm._FilterDatabase_1516[[#This Row],[SAPSA Number]],'DS Point summary'!A:A,'DS Point summary'!C:C)</f>
        <v>Hagemann</v>
      </c>
      <c r="E42" s="130" t="str">
        <f>_xlfn.XLOOKUP(__xlnm._FilterDatabase_1516[[#This Row],[SAPSA Number]],'DS Point summary'!A:A,'DS Point summary'!D:D)</f>
        <v>GA</v>
      </c>
      <c r="F42" s="19" t="str">
        <f ca="1">_xlfn.XLOOKUP(__xlnm._FilterDatabase_1516[[#This Row],[SAPSA Number]],'DS Point summary'!A:A,'DS Point summary'!E:E)</f>
        <v>S</v>
      </c>
      <c r="G42" s="21">
        <f ca="1">_xlfn.XLOOKUP(__xlnm._FilterDatabase_1516[[#This Row],[SAPSA Number]],'DS Point summary'!A:A,'DS Point summary'!F:F)</f>
        <v>52</v>
      </c>
      <c r="H42" s="21" t="s">
        <v>676</v>
      </c>
      <c r="I42" s="23">
        <f t="shared" si="4"/>
        <v>0</v>
      </c>
      <c r="J42" s="24">
        <f t="shared" si="2"/>
        <v>0</v>
      </c>
      <c r="K42" s="25">
        <v>0</v>
      </c>
      <c r="L42" s="26">
        <v>0</v>
      </c>
      <c r="M42" s="25">
        <v>0</v>
      </c>
      <c r="N42" s="26">
        <v>0</v>
      </c>
      <c r="O42" s="25">
        <v>0</v>
      </c>
      <c r="P42" s="26">
        <v>0</v>
      </c>
      <c r="Q42" s="25">
        <v>0</v>
      </c>
      <c r="R42" s="26">
        <v>0</v>
      </c>
      <c r="S42" s="25">
        <v>0</v>
      </c>
      <c r="T42" s="26">
        <v>0</v>
      </c>
      <c r="U42" s="25">
        <v>0</v>
      </c>
      <c r="V42" s="26">
        <v>0</v>
      </c>
    </row>
    <row r="43" spans="1:22" ht="14.45" customHeight="1" x14ac:dyDescent="0.25">
      <c r="A43" s="19">
        <f t="shared" si="3"/>
        <v>3</v>
      </c>
      <c r="B43" s="27">
        <v>6308</v>
      </c>
      <c r="C43" s="129" t="str">
        <f>_xlfn.XLOOKUP(__xlnm._FilterDatabase_1516[[#This Row],[SAPSA Number]],'DS Point summary'!A:A,'DS Point summary'!B:B)</f>
        <v>James Matthew</v>
      </c>
      <c r="D43" s="129" t="str">
        <f>_xlfn.XLOOKUP(__xlnm._FilterDatabase_1516[[#This Row],[SAPSA Number]],'DS Point summary'!A:A,'DS Point summary'!C:C)</f>
        <v>Hagemann</v>
      </c>
      <c r="E43" s="130" t="str">
        <f>_xlfn.XLOOKUP(__xlnm._FilterDatabase_1516[[#This Row],[SAPSA Number]],'DS Point summary'!A:A,'DS Point summary'!D:D)</f>
        <v>JM</v>
      </c>
      <c r="F43" s="19" t="str">
        <f ca="1">_xlfn.XLOOKUP(__xlnm._FilterDatabase_1516[[#This Row],[SAPSA Number]],'DS Point summary'!A:A,'DS Point summary'!E:E)</f>
        <v>Jnr</v>
      </c>
      <c r="G43" s="21">
        <f ca="1">_xlfn.XLOOKUP(__xlnm._FilterDatabase_1516[[#This Row],[SAPSA Number]],'DS Point summary'!A:A,'DS Point summary'!F:F)</f>
        <v>17</v>
      </c>
      <c r="H43" s="21" t="s">
        <v>676</v>
      </c>
      <c r="I43" s="23">
        <f t="shared" si="4"/>
        <v>0</v>
      </c>
      <c r="J43" s="24">
        <f t="shared" si="2"/>
        <v>0</v>
      </c>
      <c r="K43" s="25">
        <v>0</v>
      </c>
      <c r="L43" s="26">
        <v>0</v>
      </c>
      <c r="M43" s="25">
        <v>0</v>
      </c>
      <c r="N43" s="26">
        <v>0</v>
      </c>
      <c r="O43" s="25">
        <v>0</v>
      </c>
      <c r="P43" s="26">
        <v>0</v>
      </c>
      <c r="Q43" s="25">
        <v>0</v>
      </c>
      <c r="R43" s="26">
        <v>0</v>
      </c>
      <c r="S43" s="25">
        <v>0</v>
      </c>
      <c r="T43" s="26">
        <v>0</v>
      </c>
      <c r="U43" s="25">
        <v>0</v>
      </c>
      <c r="V43" s="26">
        <v>0</v>
      </c>
    </row>
    <row r="44" spans="1:22" ht="14.45" customHeight="1" x14ac:dyDescent="0.25">
      <c r="A44" s="19">
        <f t="shared" si="3"/>
        <v>3</v>
      </c>
      <c r="B44" s="28">
        <v>1162</v>
      </c>
      <c r="C44" s="129" t="str">
        <f>_xlfn.XLOOKUP(__xlnm._FilterDatabase_1516[[#This Row],[SAPSA Number]],'DS Point summary'!A:A,'DS Point summary'!B:B)</f>
        <v>Marinus Anton</v>
      </c>
      <c r="D44" s="129" t="str">
        <f>_xlfn.XLOOKUP(__xlnm._FilterDatabase_1516[[#This Row],[SAPSA Number]],'DS Point summary'!A:A,'DS Point summary'!C:C)</f>
        <v>Hefer</v>
      </c>
      <c r="E44" s="130" t="str">
        <f>_xlfn.XLOOKUP(__xlnm._FilterDatabase_1516[[#This Row],[SAPSA Number]],'DS Point summary'!A:A,'DS Point summary'!D:D)</f>
        <v>MA</v>
      </c>
      <c r="F44" s="19" t="str">
        <f ca="1">_xlfn.XLOOKUP(__xlnm._FilterDatabase_1516[[#This Row],[SAPSA Number]],'DS Point summary'!A:A,'DS Point summary'!E:E)</f>
        <v>SS</v>
      </c>
      <c r="G44" s="21">
        <f ca="1">_xlfn.XLOOKUP(__xlnm._FilterDatabase_1516[[#This Row],[SAPSA Number]],'DS Point summary'!A:A,'DS Point summary'!F:F)</f>
        <v>63</v>
      </c>
      <c r="H44" s="21" t="s">
        <v>676</v>
      </c>
      <c r="I44" s="23">
        <f t="shared" si="4"/>
        <v>0</v>
      </c>
      <c r="J44" s="24">
        <f t="shared" si="2"/>
        <v>0</v>
      </c>
      <c r="K44" s="25">
        <v>0</v>
      </c>
      <c r="L44" s="26">
        <v>0</v>
      </c>
      <c r="M44" s="25">
        <v>0</v>
      </c>
      <c r="N44" s="26">
        <v>0</v>
      </c>
      <c r="O44" s="25">
        <v>0</v>
      </c>
      <c r="P44" s="26">
        <v>0</v>
      </c>
      <c r="Q44" s="25">
        <v>0</v>
      </c>
      <c r="R44" s="26">
        <v>0</v>
      </c>
      <c r="S44" s="25">
        <v>0</v>
      </c>
      <c r="T44" s="26">
        <v>0</v>
      </c>
      <c r="U44" s="25">
        <v>0</v>
      </c>
      <c r="V44" s="26">
        <v>0</v>
      </c>
    </row>
    <row r="45" spans="1:22" ht="14.45" customHeight="1" x14ac:dyDescent="0.25">
      <c r="A45" s="19">
        <f t="shared" si="3"/>
        <v>3</v>
      </c>
      <c r="B45" s="27">
        <v>645</v>
      </c>
      <c r="C45" s="129" t="str">
        <f>_xlfn.XLOOKUP(__xlnm._FilterDatabase_1516[[#This Row],[SAPSA Number]],'DS Point summary'!A:A,'DS Point summary'!B:B)</f>
        <v>Lukas Marthinus</v>
      </c>
      <c r="D45" s="129" t="str">
        <f>_xlfn.XLOOKUP(__xlnm._FilterDatabase_1516[[#This Row],[SAPSA Number]],'DS Point summary'!A:A,'DS Point summary'!C:C)</f>
        <v>Janse van Rensburg</v>
      </c>
      <c r="E45" s="130" t="str">
        <f>_xlfn.XLOOKUP(__xlnm._FilterDatabase_1516[[#This Row],[SAPSA Number]],'DS Point summary'!A:A,'DS Point summary'!D:D)</f>
        <v>LM</v>
      </c>
      <c r="F45" s="19" t="str">
        <f ca="1">_xlfn.XLOOKUP(__xlnm._FilterDatabase_1516[[#This Row],[SAPSA Number]],'DS Point summary'!A:A,'DS Point summary'!E:E)</f>
        <v xml:space="preserve"> </v>
      </c>
      <c r="G45" s="21">
        <f ca="1">_xlfn.XLOOKUP(__xlnm._FilterDatabase_1516[[#This Row],[SAPSA Number]],'DS Point summary'!A:A,'DS Point summary'!F:F)</f>
        <v>27</v>
      </c>
      <c r="H45" s="21" t="s">
        <v>676</v>
      </c>
      <c r="I45" s="23">
        <f t="shared" si="4"/>
        <v>0</v>
      </c>
      <c r="J45" s="24">
        <f t="shared" si="2"/>
        <v>0</v>
      </c>
      <c r="K45" s="25">
        <v>0</v>
      </c>
      <c r="L45" s="26">
        <v>0</v>
      </c>
      <c r="M45" s="25">
        <v>0</v>
      </c>
      <c r="N45" s="26">
        <v>0</v>
      </c>
      <c r="O45" s="25">
        <v>0</v>
      </c>
      <c r="P45" s="26">
        <v>0</v>
      </c>
      <c r="Q45" s="25">
        <v>0</v>
      </c>
      <c r="R45" s="26">
        <v>0</v>
      </c>
      <c r="S45" s="25">
        <v>0</v>
      </c>
      <c r="T45" s="26">
        <v>0</v>
      </c>
      <c r="U45" s="25">
        <v>0</v>
      </c>
      <c r="V45" s="26">
        <v>0</v>
      </c>
    </row>
    <row r="46" spans="1:22" ht="14.45" customHeight="1" x14ac:dyDescent="0.25">
      <c r="A46" s="19">
        <f t="shared" si="3"/>
        <v>3</v>
      </c>
      <c r="B46" s="27">
        <v>2655</v>
      </c>
      <c r="C46" s="129" t="str">
        <f>_xlfn.XLOOKUP(__xlnm._FilterDatabase_1516[[#This Row],[SAPSA Number]],'DS Point summary'!A:A,'DS Point summary'!B:B)</f>
        <v>Ruben</v>
      </c>
      <c r="D46" s="129" t="str">
        <f>_xlfn.XLOOKUP(__xlnm._FilterDatabase_1516[[#This Row],[SAPSA Number]],'DS Point summary'!A:A,'DS Point summary'!C:C)</f>
        <v>Joubert</v>
      </c>
      <c r="E46" s="130" t="str">
        <f>_xlfn.XLOOKUP(__xlnm._FilterDatabase_1516[[#This Row],[SAPSA Number]],'DS Point summary'!A:A,'DS Point summary'!D:D)</f>
        <v>R</v>
      </c>
      <c r="F46" s="19" t="str">
        <f>_xlfn.XLOOKUP(__xlnm._FilterDatabase_1516[[#This Row],[SAPSA Number]],'DS Point summary'!A:A,'DS Point summary'!E:E)</f>
        <v>S Jnr</v>
      </c>
      <c r="G46" s="21">
        <f ca="1">_xlfn.XLOOKUP(__xlnm._FilterDatabase_1516[[#This Row],[SAPSA Number]],'DS Point summary'!A:A,'DS Point summary'!F:F)</f>
        <v>15</v>
      </c>
      <c r="H46" s="21" t="s">
        <v>676</v>
      </c>
      <c r="I46" s="23">
        <f t="shared" si="4"/>
        <v>0</v>
      </c>
      <c r="J46" s="24">
        <f t="shared" si="2"/>
        <v>0</v>
      </c>
      <c r="K46" s="25">
        <v>0</v>
      </c>
      <c r="L46" s="26">
        <v>0</v>
      </c>
      <c r="M46" s="25">
        <v>0</v>
      </c>
      <c r="N46" s="26">
        <v>0</v>
      </c>
      <c r="O46" s="25">
        <v>0</v>
      </c>
      <c r="P46" s="26">
        <v>0</v>
      </c>
      <c r="Q46" s="25">
        <v>0</v>
      </c>
      <c r="R46" s="26">
        <v>0</v>
      </c>
      <c r="S46" s="25">
        <v>0</v>
      </c>
      <c r="T46" s="26">
        <v>0</v>
      </c>
      <c r="U46" s="25">
        <v>0</v>
      </c>
      <c r="V46" s="26">
        <v>0</v>
      </c>
    </row>
    <row r="47" spans="1:22" ht="14.45" customHeight="1" x14ac:dyDescent="0.25">
      <c r="A47" s="19">
        <f t="shared" si="3"/>
        <v>3</v>
      </c>
      <c r="B47" s="20">
        <v>3339</v>
      </c>
      <c r="C47" s="129" t="str">
        <f>_xlfn.XLOOKUP(__xlnm._FilterDatabase_1516[[#This Row],[SAPSA Number]],'DS Point summary'!A:A,'DS Point summary'!B:B)</f>
        <v>Hendrik Johannes</v>
      </c>
      <c r="D47" s="129" t="str">
        <f>_xlfn.XLOOKUP(__xlnm._FilterDatabase_1516[[#This Row],[SAPSA Number]],'DS Point summary'!A:A,'DS Point summary'!C:C)</f>
        <v>Joubert</v>
      </c>
      <c r="E47" s="130" t="str">
        <f>_xlfn.XLOOKUP(__xlnm._FilterDatabase_1516[[#This Row],[SAPSA Number]],'DS Point summary'!A:A,'DS Point summary'!D:D)</f>
        <v>HJ</v>
      </c>
      <c r="F47" s="19" t="str">
        <f ca="1">_xlfn.XLOOKUP(__xlnm._FilterDatabase_1516[[#This Row],[SAPSA Number]],'DS Point summary'!A:A,'DS Point summary'!E:E)</f>
        <v xml:space="preserve"> </v>
      </c>
      <c r="G47" s="21">
        <f ca="1">_xlfn.XLOOKUP(__xlnm._FilterDatabase_1516[[#This Row],[SAPSA Number]],'DS Point summary'!A:A,'DS Point summary'!F:F)</f>
        <v>49</v>
      </c>
      <c r="H47" s="21" t="s">
        <v>676</v>
      </c>
      <c r="I47" s="23">
        <f t="shared" si="4"/>
        <v>0</v>
      </c>
      <c r="J47" s="24">
        <f t="shared" si="2"/>
        <v>0</v>
      </c>
      <c r="K47" s="25">
        <v>0</v>
      </c>
      <c r="L47" s="26">
        <v>0</v>
      </c>
      <c r="M47" s="25">
        <v>0</v>
      </c>
      <c r="N47" s="26">
        <v>0</v>
      </c>
      <c r="O47" s="25">
        <v>0</v>
      </c>
      <c r="P47" s="26">
        <v>0</v>
      </c>
      <c r="Q47" s="25">
        <v>0</v>
      </c>
      <c r="R47" s="26">
        <v>0</v>
      </c>
      <c r="S47" s="25">
        <v>0</v>
      </c>
      <c r="T47" s="26">
        <v>0</v>
      </c>
      <c r="U47" s="25">
        <v>0</v>
      </c>
      <c r="V47" s="26">
        <v>0</v>
      </c>
    </row>
    <row r="48" spans="1:22" ht="14.25" customHeight="1" x14ac:dyDescent="0.25">
      <c r="A48" s="19">
        <f>RANK(J48,J$2:J$140,0)</f>
        <v>3</v>
      </c>
      <c r="B48" s="27">
        <v>1684</v>
      </c>
      <c r="C48" s="129" t="str">
        <f>_xlfn.XLOOKUP(__xlnm._FilterDatabase_1516[[#This Row],[SAPSA Number]],'DS Point summary'!A:A,'DS Point summary'!B:B)</f>
        <v>Ockert Tobias</v>
      </c>
      <c r="D48" s="129" t="str">
        <f>_xlfn.XLOOKUP(__xlnm._FilterDatabase_1516[[#This Row],[SAPSA Number]],'DS Point summary'!A:A,'DS Point summary'!C:C)</f>
        <v>Kanis</v>
      </c>
      <c r="E48" s="130" t="str">
        <f>_xlfn.XLOOKUP(__xlnm._FilterDatabase_1516[[#This Row],[SAPSA Number]],'DS Point summary'!A:A,'DS Point summary'!D:D)</f>
        <v>OT</v>
      </c>
      <c r="F48" s="19" t="str">
        <f ca="1">_xlfn.XLOOKUP(__xlnm._FilterDatabase_1516[[#This Row],[SAPSA Number]],'DS Point summary'!A:A,'DS Point summary'!E:E)</f>
        <v>S</v>
      </c>
      <c r="G48" s="21">
        <f ca="1">_xlfn.XLOOKUP(__xlnm._FilterDatabase_1516[[#This Row],[SAPSA Number]],'DS Point summary'!A:A,'DS Point summary'!F:F)</f>
        <v>58</v>
      </c>
      <c r="H48" s="21" t="s">
        <v>676</v>
      </c>
      <c r="I48" s="23">
        <f t="shared" si="4"/>
        <v>0</v>
      </c>
      <c r="J48" s="24">
        <f t="shared" si="2"/>
        <v>0</v>
      </c>
      <c r="K48" s="25">
        <v>0</v>
      </c>
      <c r="L48" s="26">
        <v>0</v>
      </c>
      <c r="M48" s="25">
        <v>0</v>
      </c>
      <c r="N48" s="26">
        <v>0</v>
      </c>
      <c r="O48" s="25">
        <v>0</v>
      </c>
      <c r="P48" s="26">
        <v>0</v>
      </c>
      <c r="Q48" s="25">
        <v>0</v>
      </c>
      <c r="R48" s="26">
        <v>0</v>
      </c>
      <c r="S48" s="25">
        <v>0</v>
      </c>
      <c r="T48" s="26">
        <v>0</v>
      </c>
      <c r="U48" s="25">
        <v>0</v>
      </c>
      <c r="V48" s="26">
        <v>0</v>
      </c>
    </row>
    <row r="49" spans="1:22" ht="14.45" customHeight="1" x14ac:dyDescent="0.25">
      <c r="A49" s="19">
        <f t="shared" ref="A49:A80" si="5">RANK(J49,J$2:J$136,0)</f>
        <v>3</v>
      </c>
      <c r="B49" s="27">
        <v>1923</v>
      </c>
      <c r="C49" s="129" t="str">
        <f>_xlfn.XLOOKUP(__xlnm._FilterDatabase_1516[[#This Row],[SAPSA Number]],'DS Point summary'!A:A,'DS Point summary'!B:B)</f>
        <v>Johannes Stefanus</v>
      </c>
      <c r="D49" s="129" t="str">
        <f>_xlfn.XLOOKUP(__xlnm._FilterDatabase_1516[[#This Row],[SAPSA Number]],'DS Point summary'!A:A,'DS Point summary'!C:C)</f>
        <v>Kemp</v>
      </c>
      <c r="E49" s="130" t="str">
        <f>_xlfn.XLOOKUP(__xlnm._FilterDatabase_1516[[#This Row],[SAPSA Number]],'DS Point summary'!A:A,'DS Point summary'!D:D)</f>
        <v>JS</v>
      </c>
      <c r="F49" s="19" t="str">
        <f ca="1">_xlfn.XLOOKUP(__xlnm._FilterDatabase_1516[[#This Row],[SAPSA Number]],'DS Point summary'!A:A,'DS Point summary'!E:E)</f>
        <v>SS</v>
      </c>
      <c r="G49" s="21">
        <f ca="1">_xlfn.XLOOKUP(__xlnm._FilterDatabase_1516[[#This Row],[SAPSA Number]],'DS Point summary'!A:A,'DS Point summary'!F:F)</f>
        <v>65</v>
      </c>
      <c r="H49" s="21" t="s">
        <v>676</v>
      </c>
      <c r="I49" s="23">
        <f t="shared" si="4"/>
        <v>0</v>
      </c>
      <c r="J49" s="24">
        <f t="shared" si="2"/>
        <v>0</v>
      </c>
      <c r="K49" s="25">
        <v>0</v>
      </c>
      <c r="L49" s="26">
        <v>0</v>
      </c>
      <c r="M49" s="25">
        <v>0</v>
      </c>
      <c r="N49" s="26">
        <v>0</v>
      </c>
      <c r="O49" s="25">
        <v>0</v>
      </c>
      <c r="P49" s="26">
        <v>0</v>
      </c>
      <c r="Q49" s="25">
        <v>0</v>
      </c>
      <c r="R49" s="26">
        <v>0</v>
      </c>
      <c r="S49" s="25">
        <v>0</v>
      </c>
      <c r="T49" s="26">
        <v>0</v>
      </c>
      <c r="U49" s="25">
        <v>0</v>
      </c>
      <c r="V49" s="26">
        <v>0</v>
      </c>
    </row>
    <row r="50" spans="1:22" ht="14.45" customHeight="1" x14ac:dyDescent="0.25">
      <c r="A50" s="19">
        <f t="shared" si="5"/>
        <v>3</v>
      </c>
      <c r="B50" s="27">
        <v>4094</v>
      </c>
      <c r="C50" s="129" t="str">
        <f>_xlfn.XLOOKUP(__xlnm._FilterDatabase_1516[[#This Row],[SAPSA Number]],'DS Point summary'!A:A,'DS Point summary'!B:B)</f>
        <v>Johan</v>
      </c>
      <c r="D50" s="129" t="str">
        <f>_xlfn.XLOOKUP(__xlnm._FilterDatabase_1516[[#This Row],[SAPSA Number]],'DS Point summary'!A:A,'DS Point summary'!C:C)</f>
        <v>Kemp</v>
      </c>
      <c r="E50" s="130" t="str">
        <f>_xlfn.XLOOKUP(__xlnm._FilterDatabase_1516[[#This Row],[SAPSA Number]],'DS Point summary'!A:A,'DS Point summary'!D:D)</f>
        <v>J</v>
      </c>
      <c r="F50" s="19" t="str">
        <f ca="1">_xlfn.XLOOKUP(__xlnm._FilterDatabase_1516[[#This Row],[SAPSA Number]],'DS Point summary'!A:A,'DS Point summary'!E:E)</f>
        <v xml:space="preserve"> </v>
      </c>
      <c r="G50" s="21">
        <f ca="1">_xlfn.XLOOKUP(__xlnm._FilterDatabase_1516[[#This Row],[SAPSA Number]],'DS Point summary'!A:A,'DS Point summary'!F:F)</f>
        <v>40</v>
      </c>
      <c r="H50" s="21" t="s">
        <v>676</v>
      </c>
      <c r="I50" s="23">
        <f t="shared" si="4"/>
        <v>0</v>
      </c>
      <c r="J50" s="24">
        <f t="shared" si="2"/>
        <v>0</v>
      </c>
      <c r="K50" s="25">
        <v>0</v>
      </c>
      <c r="L50" s="26">
        <v>0</v>
      </c>
      <c r="M50" s="25">
        <v>0</v>
      </c>
      <c r="N50" s="26">
        <v>0</v>
      </c>
      <c r="O50" s="25">
        <v>0</v>
      </c>
      <c r="P50" s="26">
        <v>0</v>
      </c>
      <c r="Q50" s="25">
        <v>0</v>
      </c>
      <c r="R50" s="26">
        <v>0</v>
      </c>
      <c r="S50" s="25">
        <v>0</v>
      </c>
      <c r="T50" s="26">
        <v>0</v>
      </c>
      <c r="U50" s="25">
        <v>0</v>
      </c>
      <c r="V50" s="26">
        <v>0</v>
      </c>
    </row>
    <row r="51" spans="1:22" ht="14.45" customHeight="1" x14ac:dyDescent="0.25">
      <c r="A51" s="19">
        <f t="shared" si="5"/>
        <v>3</v>
      </c>
      <c r="B51" s="27">
        <v>6434</v>
      </c>
      <c r="C51" s="129" t="str">
        <f>_xlfn.XLOOKUP(__xlnm._FilterDatabase_1516[[#This Row],[SAPSA Number]],'DS Point summary'!A:A,'DS Point summary'!B:B)</f>
        <v>Francois Robert</v>
      </c>
      <c r="D51" s="129" t="str">
        <f>_xlfn.XLOOKUP(__xlnm._FilterDatabase_1516[[#This Row],[SAPSA Number]],'DS Point summary'!A:A,'DS Point summary'!C:C)</f>
        <v>Koekemoer</v>
      </c>
      <c r="E51" s="130" t="str">
        <f>_xlfn.XLOOKUP(__xlnm._FilterDatabase_1516[[#This Row],[SAPSA Number]],'DS Point summary'!A:A,'DS Point summary'!D:D)</f>
        <v>FR</v>
      </c>
      <c r="F51" s="19" t="str">
        <f ca="1">_xlfn.XLOOKUP(__xlnm._FilterDatabase_1516[[#This Row],[SAPSA Number]],'DS Point summary'!A:A,'DS Point summary'!E:E)</f>
        <v xml:space="preserve"> </v>
      </c>
      <c r="G51" s="21">
        <f ca="1">_xlfn.XLOOKUP(__xlnm._FilterDatabase_1516[[#This Row],[SAPSA Number]],'DS Point summary'!A:A,'DS Point summary'!F:F)</f>
        <v>41</v>
      </c>
      <c r="H51" s="21" t="s">
        <v>676</v>
      </c>
      <c r="I51" s="23">
        <f t="shared" si="4"/>
        <v>0</v>
      </c>
      <c r="J51" s="24">
        <f t="shared" si="2"/>
        <v>0</v>
      </c>
      <c r="K51" s="25">
        <v>0</v>
      </c>
      <c r="L51" s="26">
        <v>0</v>
      </c>
      <c r="M51" s="25">
        <v>0</v>
      </c>
      <c r="N51" s="26">
        <v>0</v>
      </c>
      <c r="O51" s="25">
        <v>0</v>
      </c>
      <c r="P51" s="26">
        <v>0</v>
      </c>
      <c r="Q51" s="25">
        <v>0</v>
      </c>
      <c r="R51" s="26">
        <v>0</v>
      </c>
      <c r="S51" s="25">
        <v>0</v>
      </c>
      <c r="T51" s="26">
        <v>0</v>
      </c>
      <c r="U51" s="25">
        <v>0</v>
      </c>
      <c r="V51" s="26">
        <v>0</v>
      </c>
    </row>
    <row r="52" spans="1:22" ht="14.45" customHeight="1" x14ac:dyDescent="0.25">
      <c r="A52" s="19">
        <f t="shared" si="5"/>
        <v>3</v>
      </c>
      <c r="B52" s="27">
        <v>191</v>
      </c>
      <c r="C52" s="129" t="str">
        <f>_xlfn.XLOOKUP(__xlnm._FilterDatabase_1516[[#This Row],[SAPSA Number]],'DS Point summary'!A:A,'DS Point summary'!B:B)</f>
        <v>Joseph John</v>
      </c>
      <c r="D52" s="129" t="str">
        <f>_xlfn.XLOOKUP(__xlnm._FilterDatabase_1516[[#This Row],[SAPSA Number]],'DS Point summary'!A:A,'DS Point summary'!C:C)</f>
        <v>Kriel</v>
      </c>
      <c r="E52" s="130" t="str">
        <f>_xlfn.XLOOKUP(__xlnm._FilterDatabase_1516[[#This Row],[SAPSA Number]],'DS Point summary'!A:A,'DS Point summary'!D:D)</f>
        <v>JJ</v>
      </c>
      <c r="F52" s="19" t="str">
        <f ca="1">_xlfn.XLOOKUP(__xlnm._FilterDatabase_1516[[#This Row],[SAPSA Number]],'DS Point summary'!A:A,'DS Point summary'!E:E)</f>
        <v>S</v>
      </c>
      <c r="G52" s="21">
        <f ca="1">_xlfn.XLOOKUP(__xlnm._FilterDatabase_1516[[#This Row],[SAPSA Number]],'DS Point summary'!A:A,'DS Point summary'!F:F)</f>
        <v>59</v>
      </c>
      <c r="H52" s="21" t="s">
        <v>676</v>
      </c>
      <c r="I52" s="23">
        <f t="shared" si="4"/>
        <v>0</v>
      </c>
      <c r="J52" s="24">
        <f t="shared" si="2"/>
        <v>0</v>
      </c>
      <c r="K52" s="25">
        <v>0</v>
      </c>
      <c r="L52" s="26">
        <v>0</v>
      </c>
      <c r="M52" s="25">
        <v>0</v>
      </c>
      <c r="N52" s="26">
        <v>0</v>
      </c>
      <c r="O52" s="25">
        <v>0</v>
      </c>
      <c r="P52" s="26">
        <v>0</v>
      </c>
      <c r="Q52" s="25">
        <v>0</v>
      </c>
      <c r="R52" s="26">
        <v>0</v>
      </c>
      <c r="S52" s="25">
        <v>0</v>
      </c>
      <c r="T52" s="26">
        <v>0</v>
      </c>
      <c r="U52" s="25">
        <v>0</v>
      </c>
      <c r="V52" s="26">
        <v>0</v>
      </c>
    </row>
    <row r="53" spans="1:22" ht="14.45" customHeight="1" x14ac:dyDescent="0.25">
      <c r="A53" s="19">
        <f t="shared" si="5"/>
        <v>3</v>
      </c>
      <c r="B53" s="27">
        <v>199</v>
      </c>
      <c r="C53" s="129" t="str">
        <f>_xlfn.XLOOKUP(__xlnm._FilterDatabase_1516[[#This Row],[SAPSA Number]],'DS Point summary'!A:A,'DS Point summary'!B:B)</f>
        <v>Susanna Johanna</v>
      </c>
      <c r="D53" s="129" t="str">
        <f>_xlfn.XLOOKUP(__xlnm._FilterDatabase_1516[[#This Row],[SAPSA Number]],'DS Point summary'!A:A,'DS Point summary'!C:C)</f>
        <v>Kriel</v>
      </c>
      <c r="E53" s="130" t="str">
        <f>_xlfn.XLOOKUP(__xlnm._FilterDatabase_1516[[#This Row],[SAPSA Number]],'DS Point summary'!A:A,'DS Point summary'!D:D)</f>
        <v>SJ</v>
      </c>
      <c r="F53" s="19" t="str">
        <f>_xlfn.XLOOKUP(__xlnm._FilterDatabase_1516[[#This Row],[SAPSA Number]],'DS Point summary'!A:A,'DS Point summary'!E:E)</f>
        <v>Lady</v>
      </c>
      <c r="G53" s="21">
        <f ca="1">_xlfn.XLOOKUP(__xlnm._FilterDatabase_1516[[#This Row],[SAPSA Number]],'DS Point summary'!A:A,'DS Point summary'!F:F)</f>
        <v>58</v>
      </c>
      <c r="H53" s="21" t="s">
        <v>676</v>
      </c>
      <c r="I53" s="23">
        <f t="shared" si="4"/>
        <v>0</v>
      </c>
      <c r="J53" s="24">
        <f t="shared" si="2"/>
        <v>0</v>
      </c>
      <c r="K53" s="25">
        <v>0</v>
      </c>
      <c r="L53" s="26">
        <v>0</v>
      </c>
      <c r="M53" s="25">
        <v>0</v>
      </c>
      <c r="N53" s="26">
        <v>0</v>
      </c>
      <c r="O53" s="25">
        <v>0</v>
      </c>
      <c r="P53" s="26">
        <v>0</v>
      </c>
      <c r="Q53" s="25">
        <v>0</v>
      </c>
      <c r="R53" s="26">
        <v>0</v>
      </c>
      <c r="S53" s="25">
        <v>0</v>
      </c>
      <c r="T53" s="26">
        <v>0</v>
      </c>
      <c r="U53" s="25">
        <v>0</v>
      </c>
      <c r="V53" s="26">
        <v>0</v>
      </c>
    </row>
    <row r="54" spans="1:22" ht="14.45" customHeight="1" x14ac:dyDescent="0.25">
      <c r="A54" s="19">
        <f t="shared" si="5"/>
        <v>3</v>
      </c>
      <c r="B54" s="27">
        <v>404</v>
      </c>
      <c r="C54" s="129" t="str">
        <f>_xlfn.XLOOKUP(__xlnm._FilterDatabase_1516[[#This Row],[SAPSA Number]],'DS Point summary'!A:A,'DS Point summary'!B:B)</f>
        <v>Heinrich Gothfried</v>
      </c>
      <c r="D54" s="129" t="str">
        <f>_xlfn.XLOOKUP(__xlnm._FilterDatabase_1516[[#This Row],[SAPSA Number]],'DS Point summary'!A:A,'DS Point summary'!C:C)</f>
        <v>Kruger</v>
      </c>
      <c r="E54" s="130" t="str">
        <f>_xlfn.XLOOKUP(__xlnm._FilterDatabase_1516[[#This Row],[SAPSA Number]],'DS Point summary'!A:A,'DS Point summary'!D:D)</f>
        <v>HG</v>
      </c>
      <c r="F54" s="19" t="str">
        <f ca="1">_xlfn.XLOOKUP(__xlnm._FilterDatabase_1516[[#This Row],[SAPSA Number]],'DS Point summary'!A:A,'DS Point summary'!E:E)</f>
        <v>SS</v>
      </c>
      <c r="G54" s="21">
        <f ca="1">_xlfn.XLOOKUP(__xlnm._FilterDatabase_1516[[#This Row],[SAPSA Number]],'DS Point summary'!A:A,'DS Point summary'!F:F)</f>
        <v>66</v>
      </c>
      <c r="H54" s="21" t="s">
        <v>676</v>
      </c>
      <c r="I54" s="23">
        <f t="shared" si="4"/>
        <v>0</v>
      </c>
      <c r="J54" s="24">
        <f t="shared" si="2"/>
        <v>0</v>
      </c>
      <c r="K54" s="25">
        <v>0</v>
      </c>
      <c r="L54" s="26">
        <v>0</v>
      </c>
      <c r="M54" s="25">
        <v>0</v>
      </c>
      <c r="N54" s="26">
        <v>0</v>
      </c>
      <c r="O54" s="25">
        <v>0</v>
      </c>
      <c r="P54" s="26">
        <v>0</v>
      </c>
      <c r="Q54" s="25">
        <v>0</v>
      </c>
      <c r="R54" s="26">
        <v>0</v>
      </c>
      <c r="S54" s="25">
        <v>0</v>
      </c>
      <c r="T54" s="26">
        <v>0</v>
      </c>
      <c r="U54" s="25">
        <v>0</v>
      </c>
      <c r="V54" s="26">
        <v>0</v>
      </c>
    </row>
    <row r="55" spans="1:22" ht="14.45" customHeight="1" x14ac:dyDescent="0.25">
      <c r="A55" s="19">
        <f t="shared" si="5"/>
        <v>3</v>
      </c>
      <c r="B55" s="27">
        <v>4315</v>
      </c>
      <c r="C55" s="129" t="str">
        <f>_xlfn.XLOOKUP(__xlnm._FilterDatabase_1516[[#This Row],[SAPSA Number]],'DS Point summary'!A:A,'DS Point summary'!B:B)</f>
        <v>Jessica</v>
      </c>
      <c r="D55" s="129" t="str">
        <f>_xlfn.XLOOKUP(__xlnm._FilterDatabase_1516[[#This Row],[SAPSA Number]],'DS Point summary'!A:A,'DS Point summary'!C:C)</f>
        <v>Kruger</v>
      </c>
      <c r="E55" s="130" t="str">
        <f>_xlfn.XLOOKUP(__xlnm._FilterDatabase_1516[[#This Row],[SAPSA Number]],'DS Point summary'!A:A,'DS Point summary'!D:D)</f>
        <v>J</v>
      </c>
      <c r="F55" s="19" t="str">
        <f>_xlfn.XLOOKUP(__xlnm._FilterDatabase_1516[[#This Row],[SAPSA Number]],'DS Point summary'!A:A,'DS Point summary'!E:E)</f>
        <v>Lady</v>
      </c>
      <c r="G55" s="21">
        <f ca="1">_xlfn.XLOOKUP(__xlnm._FilterDatabase_1516[[#This Row],[SAPSA Number]],'DS Point summary'!A:A,'DS Point summary'!F:F)</f>
        <v>39</v>
      </c>
      <c r="H55" s="21" t="s">
        <v>676</v>
      </c>
      <c r="I55" s="23">
        <f t="shared" si="4"/>
        <v>0</v>
      </c>
      <c r="J55" s="24">
        <f t="shared" si="2"/>
        <v>0</v>
      </c>
      <c r="K55" s="25">
        <v>0</v>
      </c>
      <c r="L55" s="26">
        <v>0</v>
      </c>
      <c r="M55" s="25">
        <v>0</v>
      </c>
      <c r="N55" s="26">
        <v>0</v>
      </c>
      <c r="O55" s="25">
        <v>0</v>
      </c>
      <c r="P55" s="26">
        <v>0</v>
      </c>
      <c r="Q55" s="25">
        <v>0</v>
      </c>
      <c r="R55" s="26">
        <v>0</v>
      </c>
      <c r="S55" s="25">
        <v>0</v>
      </c>
      <c r="T55" s="26">
        <v>0</v>
      </c>
      <c r="U55" s="25">
        <v>0</v>
      </c>
      <c r="V55" s="26">
        <v>0</v>
      </c>
    </row>
    <row r="56" spans="1:22" ht="14.45" customHeight="1" x14ac:dyDescent="0.25">
      <c r="A56" s="19">
        <f t="shared" si="5"/>
        <v>3</v>
      </c>
      <c r="B56" s="27">
        <v>252</v>
      </c>
      <c r="C56" s="129" t="str">
        <f>_xlfn.XLOOKUP(__xlnm._FilterDatabase_1516[[#This Row],[SAPSA Number]],'DS Point summary'!A:A,'DS Point summary'!B:B)</f>
        <v>Deon</v>
      </c>
      <c r="D56" s="129" t="str">
        <f>_xlfn.XLOOKUP(__xlnm._FilterDatabase_1516[[#This Row],[SAPSA Number]],'DS Point summary'!A:A,'DS Point summary'!C:C)</f>
        <v>Labuschagne</v>
      </c>
      <c r="E56" s="130" t="str">
        <f>_xlfn.XLOOKUP(__xlnm._FilterDatabase_1516[[#This Row],[SAPSA Number]],'DS Point summary'!A:A,'DS Point summary'!D:D)</f>
        <v>D</v>
      </c>
      <c r="F56" s="19" t="str">
        <f ca="1">_xlfn.XLOOKUP(__xlnm._FilterDatabase_1516[[#This Row],[SAPSA Number]],'DS Point summary'!A:A,'DS Point summary'!E:E)</f>
        <v>SS</v>
      </c>
      <c r="G56" s="21">
        <f ca="1">_xlfn.XLOOKUP(__xlnm._FilterDatabase_1516[[#This Row],[SAPSA Number]],'DS Point summary'!A:A,'DS Point summary'!F:F)</f>
        <v>67</v>
      </c>
      <c r="H56" s="21" t="s">
        <v>676</v>
      </c>
      <c r="I56" s="23">
        <f t="shared" si="4"/>
        <v>0</v>
      </c>
      <c r="J56" s="24">
        <f t="shared" si="2"/>
        <v>0</v>
      </c>
      <c r="K56" s="25">
        <v>0</v>
      </c>
      <c r="L56" s="26">
        <v>0</v>
      </c>
      <c r="M56" s="25">
        <v>0</v>
      </c>
      <c r="N56" s="26">
        <v>0</v>
      </c>
      <c r="O56" s="25">
        <v>0</v>
      </c>
      <c r="P56" s="26">
        <v>0</v>
      </c>
      <c r="Q56" s="25">
        <v>0</v>
      </c>
      <c r="R56" s="26">
        <v>0</v>
      </c>
      <c r="S56" s="25">
        <v>0</v>
      </c>
      <c r="T56" s="26">
        <v>0</v>
      </c>
      <c r="U56" s="25">
        <v>0</v>
      </c>
      <c r="V56" s="26">
        <v>0</v>
      </c>
    </row>
    <row r="57" spans="1:22" ht="14.45" customHeight="1" x14ac:dyDescent="0.25">
      <c r="A57" s="19">
        <f t="shared" si="5"/>
        <v>3</v>
      </c>
      <c r="B57" s="27">
        <v>681</v>
      </c>
      <c r="C57" s="129" t="str">
        <f>_xlfn.XLOOKUP(__xlnm._FilterDatabase_1516[[#This Row],[SAPSA Number]],'DS Point summary'!A:A,'DS Point summary'!B:B)</f>
        <v>Henri Coenraad</v>
      </c>
      <c r="D57" s="129" t="str">
        <f>_xlfn.XLOOKUP(__xlnm._FilterDatabase_1516[[#This Row],[SAPSA Number]],'DS Point summary'!A:A,'DS Point summary'!C:C)</f>
        <v>Larkins</v>
      </c>
      <c r="E57" s="130" t="str">
        <f>_xlfn.XLOOKUP(__xlnm._FilterDatabase_1516[[#This Row],[SAPSA Number]],'DS Point summary'!A:A,'DS Point summary'!D:D)</f>
        <v>HC</v>
      </c>
      <c r="F57" s="19" t="str">
        <f ca="1">_xlfn.XLOOKUP(__xlnm._FilterDatabase_1516[[#This Row],[SAPSA Number]],'DS Point summary'!A:A,'DS Point summary'!E:E)</f>
        <v>SS</v>
      </c>
      <c r="G57" s="21">
        <f ca="1">_xlfn.XLOOKUP(__xlnm._FilterDatabase_1516[[#This Row],[SAPSA Number]],'DS Point summary'!A:A,'DS Point summary'!F:F)</f>
        <v>70</v>
      </c>
      <c r="H57" s="21" t="s">
        <v>676</v>
      </c>
      <c r="I57" s="23">
        <f t="shared" si="4"/>
        <v>0</v>
      </c>
      <c r="J57" s="24">
        <f t="shared" si="2"/>
        <v>0</v>
      </c>
      <c r="K57" s="25">
        <v>0</v>
      </c>
      <c r="L57" s="26">
        <v>0</v>
      </c>
      <c r="M57" s="25">
        <v>0</v>
      </c>
      <c r="N57" s="26">
        <v>0</v>
      </c>
      <c r="O57" s="25">
        <v>0</v>
      </c>
      <c r="P57" s="26">
        <v>0</v>
      </c>
      <c r="Q57" s="25">
        <v>0</v>
      </c>
      <c r="R57" s="26">
        <v>0</v>
      </c>
      <c r="S57" s="25">
        <v>0</v>
      </c>
      <c r="T57" s="26">
        <v>0</v>
      </c>
      <c r="U57" s="25">
        <v>0</v>
      </c>
      <c r="V57" s="26">
        <v>0</v>
      </c>
    </row>
    <row r="58" spans="1:22" ht="14.45" customHeight="1" x14ac:dyDescent="0.25">
      <c r="A58" s="19">
        <f t="shared" si="5"/>
        <v>3</v>
      </c>
      <c r="B58" s="46">
        <v>949</v>
      </c>
      <c r="C58" s="129" t="str">
        <f>_xlfn.XLOOKUP(__xlnm._FilterDatabase_1516[[#This Row],[SAPSA Number]],'DS Point summary'!A:A,'DS Point summary'!B:B)</f>
        <v>Peter</v>
      </c>
      <c r="D58" s="129" t="str">
        <f>_xlfn.XLOOKUP(__xlnm._FilterDatabase_1516[[#This Row],[SAPSA Number]],'DS Point summary'!A:A,'DS Point summary'!C:C)</f>
        <v>Lazarides</v>
      </c>
      <c r="E58" s="130" t="str">
        <f>_xlfn.XLOOKUP(__xlnm._FilterDatabase_1516[[#This Row],[SAPSA Number]],'DS Point summary'!A:A,'DS Point summary'!D:D)</f>
        <v>P</v>
      </c>
      <c r="F58" s="19" t="str">
        <f ca="1">_xlfn.XLOOKUP(__xlnm._FilterDatabase_1516[[#This Row],[SAPSA Number]],'DS Point summary'!A:A,'DS Point summary'!E:E)</f>
        <v>S</v>
      </c>
      <c r="G58" s="21">
        <f ca="1">_xlfn.XLOOKUP(__xlnm._FilterDatabase_1516[[#This Row],[SAPSA Number]],'DS Point summary'!A:A,'DS Point summary'!F:F)</f>
        <v>60</v>
      </c>
      <c r="H58" s="21" t="s">
        <v>676</v>
      </c>
      <c r="I58" s="23">
        <f t="shared" si="4"/>
        <v>0</v>
      </c>
      <c r="J58" s="24">
        <f t="shared" si="2"/>
        <v>0</v>
      </c>
      <c r="K58" s="25">
        <v>0</v>
      </c>
      <c r="L58" s="26">
        <v>0</v>
      </c>
      <c r="M58" s="25">
        <v>0</v>
      </c>
      <c r="N58" s="26">
        <v>0</v>
      </c>
      <c r="O58" s="25">
        <v>0</v>
      </c>
      <c r="P58" s="26">
        <v>0</v>
      </c>
      <c r="Q58" s="25">
        <v>0</v>
      </c>
      <c r="R58" s="26">
        <v>0</v>
      </c>
      <c r="S58" s="25">
        <v>0</v>
      </c>
      <c r="T58" s="26">
        <v>0</v>
      </c>
      <c r="U58" s="25">
        <v>0</v>
      </c>
      <c r="V58" s="26">
        <v>0</v>
      </c>
    </row>
    <row r="59" spans="1:22" ht="14.45" customHeight="1" x14ac:dyDescent="0.25">
      <c r="A59" s="19">
        <f t="shared" si="5"/>
        <v>3</v>
      </c>
      <c r="B59" s="20">
        <v>2651</v>
      </c>
      <c r="C59" s="129" t="str">
        <f>_xlfn.XLOOKUP(__xlnm._FilterDatabase_1516[[#This Row],[SAPSA Number]],'DS Point summary'!A:A,'DS Point summary'!B:B)</f>
        <v>Paul Herman</v>
      </c>
      <c r="D59" s="129" t="str">
        <f>_xlfn.XLOOKUP(__xlnm._FilterDatabase_1516[[#This Row],[SAPSA Number]],'DS Point summary'!A:A,'DS Point summary'!C:C)</f>
        <v>Leuschner</v>
      </c>
      <c r="E59" s="130" t="str">
        <f>_xlfn.XLOOKUP(__xlnm._FilterDatabase_1516[[#This Row],[SAPSA Number]],'DS Point summary'!A:A,'DS Point summary'!D:D)</f>
        <v>PH</v>
      </c>
      <c r="F59" s="19" t="str">
        <f ca="1">_xlfn.XLOOKUP(__xlnm._FilterDatabase_1516[[#This Row],[SAPSA Number]],'DS Point summary'!A:A,'DS Point summary'!E:E)</f>
        <v xml:space="preserve"> </v>
      </c>
      <c r="G59" s="21">
        <f ca="1">_xlfn.XLOOKUP(__xlnm._FilterDatabase_1516[[#This Row],[SAPSA Number]],'DS Point summary'!A:A,'DS Point summary'!F:F)</f>
        <v>49</v>
      </c>
      <c r="H59" s="21" t="s">
        <v>676</v>
      </c>
      <c r="I59" s="23">
        <f t="shared" si="4"/>
        <v>0</v>
      </c>
      <c r="J59" s="24">
        <f t="shared" si="2"/>
        <v>0</v>
      </c>
      <c r="K59" s="25">
        <v>0</v>
      </c>
      <c r="L59" s="26">
        <v>0</v>
      </c>
      <c r="M59" s="25">
        <v>0</v>
      </c>
      <c r="N59" s="26">
        <v>0</v>
      </c>
      <c r="O59" s="25">
        <v>0</v>
      </c>
      <c r="P59" s="26">
        <v>0</v>
      </c>
      <c r="Q59" s="25">
        <v>0</v>
      </c>
      <c r="R59" s="26">
        <v>0</v>
      </c>
      <c r="S59" s="25">
        <v>0</v>
      </c>
      <c r="T59" s="26">
        <v>0</v>
      </c>
      <c r="U59" s="25">
        <v>0</v>
      </c>
      <c r="V59" s="26">
        <v>0</v>
      </c>
    </row>
    <row r="60" spans="1:22" ht="14.45" customHeight="1" x14ac:dyDescent="0.25">
      <c r="A60" s="19">
        <f t="shared" si="5"/>
        <v>3</v>
      </c>
      <c r="B60" s="27">
        <v>3810</v>
      </c>
      <c r="C60" s="129" t="str">
        <f>_xlfn.XLOOKUP(__xlnm._FilterDatabase_1516[[#This Row],[SAPSA Number]],'DS Point summary'!A:A,'DS Point summary'!B:B)</f>
        <v>Roelof</v>
      </c>
      <c r="D60" s="129" t="str">
        <f>_xlfn.XLOOKUP(__xlnm._FilterDatabase_1516[[#This Row],[SAPSA Number]],'DS Point summary'!A:A,'DS Point summary'!C:C)</f>
        <v>Liebenberg</v>
      </c>
      <c r="E60" s="130" t="str">
        <f>_xlfn.XLOOKUP(__xlnm._FilterDatabase_1516[[#This Row],[SAPSA Number]],'DS Point summary'!A:A,'DS Point summary'!D:D)</f>
        <v>R</v>
      </c>
      <c r="F60" s="19" t="str">
        <f ca="1">_xlfn.XLOOKUP(__xlnm._FilterDatabase_1516[[#This Row],[SAPSA Number]],'DS Point summary'!A:A,'DS Point summary'!E:E)</f>
        <v>S</v>
      </c>
      <c r="G60" s="21">
        <f ca="1">_xlfn.XLOOKUP(__xlnm._FilterDatabase_1516[[#This Row],[SAPSA Number]],'DS Point summary'!A:A,'DS Point summary'!F:F)</f>
        <v>54</v>
      </c>
      <c r="H60" s="21" t="s">
        <v>676</v>
      </c>
      <c r="I60" s="23">
        <f t="shared" si="4"/>
        <v>0</v>
      </c>
      <c r="J60" s="24">
        <f t="shared" si="2"/>
        <v>0</v>
      </c>
      <c r="K60" s="25">
        <v>0</v>
      </c>
      <c r="L60" s="26">
        <v>0</v>
      </c>
      <c r="M60" s="25">
        <v>0</v>
      </c>
      <c r="N60" s="26">
        <v>0</v>
      </c>
      <c r="O60" s="25">
        <v>0</v>
      </c>
      <c r="P60" s="26">
        <v>0</v>
      </c>
      <c r="Q60" s="25">
        <v>0</v>
      </c>
      <c r="R60" s="26">
        <v>0</v>
      </c>
      <c r="S60" s="25">
        <v>0</v>
      </c>
      <c r="T60" s="26">
        <v>0</v>
      </c>
      <c r="U60" s="25">
        <v>0</v>
      </c>
      <c r="V60" s="26">
        <v>0</v>
      </c>
    </row>
    <row r="61" spans="1:22" ht="14.45" customHeight="1" x14ac:dyDescent="0.25">
      <c r="A61" s="19">
        <f t="shared" si="5"/>
        <v>3</v>
      </c>
      <c r="B61" s="46">
        <v>6395</v>
      </c>
      <c r="C61" s="129" t="str">
        <f>_xlfn.XLOOKUP(__xlnm._FilterDatabase_1516[[#This Row],[SAPSA Number]],'DS Point summary'!A:A,'DS Point summary'!B:B)</f>
        <v>Andre Jacque</v>
      </c>
      <c r="D61" s="129" t="str">
        <f>_xlfn.XLOOKUP(__xlnm._FilterDatabase_1516[[#This Row],[SAPSA Number]],'DS Point summary'!A:A,'DS Point summary'!C:C)</f>
        <v>Loubser</v>
      </c>
      <c r="E61" s="130" t="str">
        <f>_xlfn.XLOOKUP(__xlnm._FilterDatabase_1516[[#This Row],[SAPSA Number]],'DS Point summary'!A:A,'DS Point summary'!D:D)</f>
        <v>AJP</v>
      </c>
      <c r="F61" s="19" t="str">
        <f ca="1">_xlfn.XLOOKUP(__xlnm._FilterDatabase_1516[[#This Row],[SAPSA Number]],'DS Point summary'!A:A,'DS Point summary'!E:E)</f>
        <v>S</v>
      </c>
      <c r="G61" s="21">
        <f ca="1">_xlfn.XLOOKUP(__xlnm._FilterDatabase_1516[[#This Row],[SAPSA Number]],'DS Point summary'!A:A,'DS Point summary'!F:F)</f>
        <v>54</v>
      </c>
      <c r="H61" s="21" t="s">
        <v>676</v>
      </c>
      <c r="I61" s="23">
        <f t="shared" si="4"/>
        <v>0</v>
      </c>
      <c r="J61" s="24">
        <f t="shared" si="2"/>
        <v>0</v>
      </c>
      <c r="K61" s="25">
        <v>0</v>
      </c>
      <c r="L61" s="26">
        <v>0</v>
      </c>
      <c r="M61" s="25">
        <v>0</v>
      </c>
      <c r="N61" s="26">
        <v>0</v>
      </c>
      <c r="O61" s="25">
        <v>0</v>
      </c>
      <c r="P61" s="26">
        <v>0</v>
      </c>
      <c r="Q61" s="25">
        <v>0</v>
      </c>
      <c r="R61" s="26">
        <v>0</v>
      </c>
      <c r="S61" s="25">
        <v>0</v>
      </c>
      <c r="T61" s="26">
        <v>0</v>
      </c>
      <c r="U61" s="25">
        <v>0</v>
      </c>
      <c r="V61" s="26">
        <v>0</v>
      </c>
    </row>
    <row r="62" spans="1:22" ht="14.45" customHeight="1" x14ac:dyDescent="0.25">
      <c r="A62" s="19">
        <f t="shared" si="5"/>
        <v>3</v>
      </c>
      <c r="B62" s="27">
        <v>683</v>
      </c>
      <c r="C62" s="129" t="str">
        <f>_xlfn.XLOOKUP(__xlnm._FilterDatabase_1516[[#This Row],[SAPSA Number]],'DS Point summary'!A:A,'DS Point summary'!B:B)</f>
        <v>Ivor</v>
      </c>
      <c r="D62" s="129" t="str">
        <f>_xlfn.XLOOKUP(__xlnm._FilterDatabase_1516[[#This Row],[SAPSA Number]],'DS Point summary'!A:A,'DS Point summary'!C:C)</f>
        <v>Marais</v>
      </c>
      <c r="E62" s="130" t="str">
        <f>_xlfn.XLOOKUP(__xlnm._FilterDatabase_1516[[#This Row],[SAPSA Number]],'DS Point summary'!A:A,'DS Point summary'!D:D)</f>
        <v>I</v>
      </c>
      <c r="F62" s="19" t="str">
        <f ca="1">_xlfn.XLOOKUP(__xlnm._FilterDatabase_1516[[#This Row],[SAPSA Number]],'DS Point summary'!A:A,'DS Point summary'!E:E)</f>
        <v>S</v>
      </c>
      <c r="G62" s="21">
        <f ca="1">_xlfn.XLOOKUP(__xlnm._FilterDatabase_1516[[#This Row],[SAPSA Number]],'DS Point summary'!A:A,'DS Point summary'!F:F)</f>
        <v>55</v>
      </c>
      <c r="H62" s="21" t="s">
        <v>676</v>
      </c>
      <c r="I62" s="23">
        <f t="shared" si="4"/>
        <v>0</v>
      </c>
      <c r="J62" s="24">
        <f t="shared" si="2"/>
        <v>0</v>
      </c>
      <c r="K62" s="25">
        <v>0</v>
      </c>
      <c r="L62" s="26">
        <v>0</v>
      </c>
      <c r="M62" s="25">
        <v>0</v>
      </c>
      <c r="N62" s="26">
        <v>0</v>
      </c>
      <c r="O62" s="25">
        <v>0</v>
      </c>
      <c r="P62" s="26">
        <v>0</v>
      </c>
      <c r="Q62" s="25">
        <v>0</v>
      </c>
      <c r="R62" s="26">
        <v>0</v>
      </c>
      <c r="S62" s="25">
        <v>0</v>
      </c>
      <c r="T62" s="26">
        <v>0</v>
      </c>
      <c r="U62" s="25">
        <v>0</v>
      </c>
      <c r="V62" s="26">
        <v>0</v>
      </c>
    </row>
    <row r="63" spans="1:22" ht="14.45" customHeight="1" x14ac:dyDescent="0.25">
      <c r="A63" s="19">
        <f t="shared" si="5"/>
        <v>3</v>
      </c>
      <c r="B63" s="46">
        <v>888</v>
      </c>
      <c r="C63" s="129" t="str">
        <f>_xlfn.XLOOKUP(__xlnm._FilterDatabase_1516[[#This Row],[SAPSA Number]],'DS Point summary'!A:A,'DS Point summary'!B:B)</f>
        <v>Yolandi Elaine</v>
      </c>
      <c r="D63" s="129" t="str">
        <f>_xlfn.XLOOKUP(__xlnm._FilterDatabase_1516[[#This Row],[SAPSA Number]],'DS Point summary'!A:A,'DS Point summary'!C:C)</f>
        <v>McAllister</v>
      </c>
      <c r="E63" s="130" t="str">
        <f>_xlfn.XLOOKUP(__xlnm._FilterDatabase_1516[[#This Row],[SAPSA Number]],'DS Point summary'!A:A,'DS Point summary'!D:D)</f>
        <v>YE</v>
      </c>
      <c r="F63" s="19" t="str">
        <f>_xlfn.XLOOKUP(__xlnm._FilterDatabase_1516[[#This Row],[SAPSA Number]],'DS Point summary'!A:A,'DS Point summary'!E:E)</f>
        <v>Lady</v>
      </c>
      <c r="G63" s="21">
        <f ca="1">_xlfn.XLOOKUP(__xlnm._FilterDatabase_1516[[#This Row],[SAPSA Number]],'DS Point summary'!A:A,'DS Point summary'!F:F)</f>
        <v>53</v>
      </c>
      <c r="H63" s="21" t="s">
        <v>676</v>
      </c>
      <c r="I63" s="23">
        <f t="shared" si="4"/>
        <v>0</v>
      </c>
      <c r="J63" s="24">
        <f t="shared" si="2"/>
        <v>0</v>
      </c>
      <c r="K63" s="25">
        <v>0</v>
      </c>
      <c r="L63" s="26">
        <v>0</v>
      </c>
      <c r="M63" s="25">
        <v>0</v>
      </c>
      <c r="N63" s="26">
        <v>0</v>
      </c>
      <c r="O63" s="25">
        <v>0</v>
      </c>
      <c r="P63" s="26">
        <v>0</v>
      </c>
      <c r="Q63" s="25">
        <v>0</v>
      </c>
      <c r="R63" s="26">
        <v>0</v>
      </c>
      <c r="S63" s="25">
        <v>0</v>
      </c>
      <c r="T63" s="26">
        <v>0</v>
      </c>
      <c r="U63" s="25">
        <v>0</v>
      </c>
      <c r="V63" s="26">
        <v>0</v>
      </c>
    </row>
    <row r="64" spans="1:22" ht="14.45" customHeight="1" x14ac:dyDescent="0.25">
      <c r="A64" s="19">
        <f t="shared" si="5"/>
        <v>3</v>
      </c>
      <c r="B64" s="28">
        <v>2928</v>
      </c>
      <c r="C64" s="129" t="str">
        <f>_xlfn.XLOOKUP(__xlnm._FilterDatabase_1516[[#This Row],[SAPSA Number]],'DS Point summary'!A:A,'DS Point summary'!B:B)</f>
        <v>Delville Wood</v>
      </c>
      <c r="D64" s="129" t="str">
        <f>_xlfn.XLOOKUP(__xlnm._FilterDatabase_1516[[#This Row],[SAPSA Number]],'DS Point summary'!A:A,'DS Point summary'!C:C)</f>
        <v>McAllister</v>
      </c>
      <c r="E64" s="130" t="str">
        <f>_xlfn.XLOOKUP(__xlnm._FilterDatabase_1516[[#This Row],[SAPSA Number]],'DS Point summary'!A:A,'DS Point summary'!D:D)</f>
        <v>DW</v>
      </c>
      <c r="F64" s="19" t="str">
        <f ca="1">_xlfn.XLOOKUP(__xlnm._FilterDatabase_1516[[#This Row],[SAPSA Number]],'DS Point summary'!A:A,'DS Point summary'!E:E)</f>
        <v>S</v>
      </c>
      <c r="G64" s="21">
        <f ca="1">_xlfn.XLOOKUP(__xlnm._FilterDatabase_1516[[#This Row],[SAPSA Number]],'DS Point summary'!A:A,'DS Point summary'!F:F)</f>
        <v>56</v>
      </c>
      <c r="H64" s="21" t="s">
        <v>676</v>
      </c>
      <c r="I64" s="23">
        <f t="shared" si="4"/>
        <v>0</v>
      </c>
      <c r="J64" s="24">
        <f t="shared" si="2"/>
        <v>0</v>
      </c>
      <c r="K64" s="25">
        <v>0</v>
      </c>
      <c r="L64" s="26">
        <v>0</v>
      </c>
      <c r="M64" s="25">
        <v>0</v>
      </c>
      <c r="N64" s="26">
        <v>0</v>
      </c>
      <c r="O64" s="25">
        <v>0</v>
      </c>
      <c r="P64" s="26">
        <v>0</v>
      </c>
      <c r="Q64" s="25">
        <v>0</v>
      </c>
      <c r="R64" s="26">
        <v>0</v>
      </c>
      <c r="S64" s="25">
        <v>0</v>
      </c>
      <c r="T64" s="26">
        <v>0</v>
      </c>
      <c r="U64" s="25">
        <v>0</v>
      </c>
      <c r="V64" s="26">
        <v>0</v>
      </c>
    </row>
    <row r="65" spans="1:22" ht="14.45" customHeight="1" x14ac:dyDescent="0.25">
      <c r="A65" s="19">
        <f t="shared" si="5"/>
        <v>3</v>
      </c>
      <c r="B65" s="28">
        <v>851</v>
      </c>
      <c r="C65" s="129" t="str">
        <f>_xlfn.XLOOKUP(__xlnm._FilterDatabase_1516[[#This Row],[SAPSA Number]],'DS Point summary'!A:A,'DS Point summary'!B:B)</f>
        <v>Ian David</v>
      </c>
      <c r="D65" s="129" t="str">
        <f>_xlfn.XLOOKUP(__xlnm._FilterDatabase_1516[[#This Row],[SAPSA Number]],'DS Point summary'!A:A,'DS Point summary'!C:C)</f>
        <v>McLaren</v>
      </c>
      <c r="E65" s="130" t="str">
        <f>_xlfn.XLOOKUP(__xlnm._FilterDatabase_1516[[#This Row],[SAPSA Number]],'DS Point summary'!A:A,'DS Point summary'!D:D)</f>
        <v>ID</v>
      </c>
      <c r="F65" s="19" t="str">
        <f ca="1">_xlfn.XLOOKUP(__xlnm._FilterDatabase_1516[[#This Row],[SAPSA Number]],'DS Point summary'!A:A,'DS Point summary'!E:E)</f>
        <v>SS</v>
      </c>
      <c r="G65" s="21">
        <f ca="1">_xlfn.XLOOKUP(__xlnm._FilterDatabase_1516[[#This Row],[SAPSA Number]],'DS Point summary'!A:A,'DS Point summary'!F:F)</f>
        <v>65</v>
      </c>
      <c r="H65" s="21" t="s">
        <v>676</v>
      </c>
      <c r="I65" s="23">
        <f t="shared" si="4"/>
        <v>0</v>
      </c>
      <c r="J65" s="24">
        <f t="shared" si="2"/>
        <v>0</v>
      </c>
      <c r="K65" s="25">
        <v>0</v>
      </c>
      <c r="L65" s="26">
        <v>0</v>
      </c>
      <c r="M65" s="25">
        <v>0</v>
      </c>
      <c r="N65" s="26">
        <v>0</v>
      </c>
      <c r="O65" s="25">
        <v>0</v>
      </c>
      <c r="P65" s="26">
        <v>0</v>
      </c>
      <c r="Q65" s="25">
        <v>0</v>
      </c>
      <c r="R65" s="26">
        <v>0</v>
      </c>
      <c r="S65" s="25">
        <v>0</v>
      </c>
      <c r="T65" s="26">
        <v>0</v>
      </c>
      <c r="U65" s="25">
        <v>0</v>
      </c>
      <c r="V65" s="26">
        <v>0</v>
      </c>
    </row>
    <row r="66" spans="1:22" ht="14.45" customHeight="1" x14ac:dyDescent="0.25">
      <c r="A66" s="19">
        <f t="shared" si="5"/>
        <v>3</v>
      </c>
      <c r="B66" s="28">
        <v>1771</v>
      </c>
      <c r="C66" s="129" t="str">
        <f>_xlfn.XLOOKUP(__xlnm._FilterDatabase_1516[[#This Row],[SAPSA Number]],'DS Point summary'!A:A,'DS Point summary'!B:B)</f>
        <v>Rodney Ralph</v>
      </c>
      <c r="D66" s="129" t="str">
        <f>_xlfn.XLOOKUP(__xlnm._FilterDatabase_1516[[#This Row],[SAPSA Number]],'DS Point summary'!A:A,'DS Point summary'!C:C)</f>
        <v>Mills</v>
      </c>
      <c r="E66" s="130" t="str">
        <f>_xlfn.XLOOKUP(__xlnm._FilterDatabase_1516[[#This Row],[SAPSA Number]],'DS Point summary'!A:A,'DS Point summary'!D:D)</f>
        <v>RR</v>
      </c>
      <c r="F66" s="19" t="str">
        <f ca="1">_xlfn.XLOOKUP(__xlnm._FilterDatabase_1516[[#This Row],[SAPSA Number]],'DS Point summary'!A:A,'DS Point summary'!E:E)</f>
        <v>SS</v>
      </c>
      <c r="G66" s="21">
        <f ca="1">_xlfn.XLOOKUP(__xlnm._FilterDatabase_1516[[#This Row],[SAPSA Number]],'DS Point summary'!A:A,'DS Point summary'!F:F)</f>
        <v>78</v>
      </c>
      <c r="H66" s="21" t="s">
        <v>676</v>
      </c>
      <c r="I66" s="23">
        <f t="shared" ref="I66:I97" si="6">(IF(K66&gt;0,1,0)+(IF(L66&gt;0,1,0))+(IF(M66&gt;0,1,0))+(IF(N66&gt;0,1,0))+(IF(O66&gt;0,1,0))+(IF(P66&gt;0,1,0))+(IF(Q66&gt;0,1,0))+(IF(R66&gt;0,1,0))+(IF(S66&gt;0,1,0))+(IF(T66&gt;0,1,0))+(IF(U66&gt;0,1,0))+(IF(V66&gt;0,1,0)))</f>
        <v>0</v>
      </c>
      <c r="J66" s="24">
        <f t="shared" ref="J66:J123" si="7">(LARGE(K66:U66,1)+LARGE(K66:U66,2)+LARGE(K66:U66,3)+LARGE(K66:U66,4)+LARGE(K66:U66,5))/5</f>
        <v>0</v>
      </c>
      <c r="K66" s="25">
        <v>0</v>
      </c>
      <c r="L66" s="26">
        <v>0</v>
      </c>
      <c r="M66" s="25">
        <v>0</v>
      </c>
      <c r="N66" s="26">
        <v>0</v>
      </c>
      <c r="O66" s="25">
        <v>0</v>
      </c>
      <c r="P66" s="26">
        <v>0</v>
      </c>
      <c r="Q66" s="25">
        <v>0</v>
      </c>
      <c r="R66" s="26">
        <v>0</v>
      </c>
      <c r="S66" s="25">
        <v>0</v>
      </c>
      <c r="T66" s="26">
        <v>0</v>
      </c>
      <c r="U66" s="25">
        <v>0</v>
      </c>
      <c r="V66" s="26">
        <v>0</v>
      </c>
    </row>
    <row r="67" spans="1:22" ht="14.45" customHeight="1" x14ac:dyDescent="0.25">
      <c r="A67" s="19">
        <f t="shared" si="5"/>
        <v>3</v>
      </c>
      <c r="B67" s="28">
        <v>1637</v>
      </c>
      <c r="C67" s="129" t="str">
        <f>_xlfn.XLOOKUP(__xlnm._FilterDatabase_1516[[#This Row],[SAPSA Number]],'DS Point summary'!A:A,'DS Point summary'!B:B)</f>
        <v>Andre Johann Pieter</v>
      </c>
      <c r="D67" s="129" t="str">
        <f>_xlfn.XLOOKUP(__xlnm._FilterDatabase_1516[[#This Row],[SAPSA Number]],'DS Point summary'!A:A,'DS Point summary'!C:C)</f>
        <v>Mouton</v>
      </c>
      <c r="E67" s="130" t="str">
        <f>_xlfn.XLOOKUP(__xlnm._FilterDatabase_1516[[#This Row],[SAPSA Number]],'DS Point summary'!A:A,'DS Point summary'!D:D)</f>
        <v>AJP</v>
      </c>
      <c r="F67" s="19" t="str">
        <f ca="1">_xlfn.XLOOKUP(__xlnm._FilterDatabase_1516[[#This Row],[SAPSA Number]],'DS Point summary'!A:A,'DS Point summary'!E:E)</f>
        <v>SS</v>
      </c>
      <c r="G67" s="21">
        <f ca="1">_xlfn.XLOOKUP(__xlnm._FilterDatabase_1516[[#This Row],[SAPSA Number]],'DS Point summary'!A:A,'DS Point summary'!F:F)</f>
        <v>67</v>
      </c>
      <c r="H67" s="21" t="s">
        <v>676</v>
      </c>
      <c r="I67" s="23">
        <f t="shared" si="6"/>
        <v>0</v>
      </c>
      <c r="J67" s="24">
        <f t="shared" si="7"/>
        <v>0</v>
      </c>
      <c r="K67" s="25">
        <v>0</v>
      </c>
      <c r="L67" s="26">
        <v>0</v>
      </c>
      <c r="M67" s="25">
        <v>0</v>
      </c>
      <c r="N67" s="26">
        <v>0</v>
      </c>
      <c r="O67" s="25">
        <v>0</v>
      </c>
      <c r="P67" s="26">
        <v>0</v>
      </c>
      <c r="Q67" s="25">
        <v>0</v>
      </c>
      <c r="R67" s="26">
        <v>0</v>
      </c>
      <c r="S67" s="25">
        <v>0</v>
      </c>
      <c r="T67" s="26">
        <v>0</v>
      </c>
      <c r="U67" s="25">
        <v>0</v>
      </c>
      <c r="V67" s="26">
        <v>0</v>
      </c>
    </row>
    <row r="68" spans="1:22" ht="14.45" customHeight="1" x14ac:dyDescent="0.25">
      <c r="A68" s="19">
        <f t="shared" si="5"/>
        <v>3</v>
      </c>
      <c r="B68" s="43">
        <v>3842</v>
      </c>
      <c r="C68" s="129" t="str">
        <f>_xlfn.XLOOKUP(__xlnm._FilterDatabase_1516[[#This Row],[SAPSA Number]],'DS Point summary'!A:A,'DS Point summary'!B:B)</f>
        <v>Gideon Coenraad</v>
      </c>
      <c r="D68" s="129" t="str">
        <f>_xlfn.XLOOKUP(__xlnm._FilterDatabase_1516[[#This Row],[SAPSA Number]],'DS Point summary'!A:A,'DS Point summary'!C:C)</f>
        <v>Muller</v>
      </c>
      <c r="E68" s="130" t="str">
        <f>_xlfn.XLOOKUP(__xlnm._FilterDatabase_1516[[#This Row],[SAPSA Number]],'DS Point summary'!A:A,'DS Point summary'!D:D)</f>
        <v>GC</v>
      </c>
      <c r="F68" s="19" t="str">
        <f ca="1">_xlfn.XLOOKUP(__xlnm._FilterDatabase_1516[[#This Row],[SAPSA Number]],'DS Point summary'!A:A,'DS Point summary'!E:E)</f>
        <v xml:space="preserve"> </v>
      </c>
      <c r="G68" s="21">
        <f ca="1">_xlfn.XLOOKUP(__xlnm._FilterDatabase_1516[[#This Row],[SAPSA Number]],'DS Point summary'!A:A,'DS Point summary'!F:F)</f>
        <v>42</v>
      </c>
      <c r="H68" s="21" t="s">
        <v>676</v>
      </c>
      <c r="I68" s="23">
        <f t="shared" si="6"/>
        <v>0</v>
      </c>
      <c r="J68" s="24">
        <f t="shared" si="7"/>
        <v>0</v>
      </c>
      <c r="K68" s="25">
        <v>0</v>
      </c>
      <c r="L68" s="26">
        <v>0</v>
      </c>
      <c r="M68" s="25">
        <v>0</v>
      </c>
      <c r="N68" s="26">
        <v>0</v>
      </c>
      <c r="O68" s="25">
        <v>0</v>
      </c>
      <c r="P68" s="26">
        <v>0</v>
      </c>
      <c r="Q68" s="25">
        <v>0</v>
      </c>
      <c r="R68" s="26">
        <v>0</v>
      </c>
      <c r="S68" s="25">
        <v>0</v>
      </c>
      <c r="T68" s="26">
        <v>0</v>
      </c>
      <c r="U68" s="25">
        <v>0</v>
      </c>
      <c r="V68" s="26">
        <v>0</v>
      </c>
    </row>
    <row r="69" spans="1:22" ht="14.45" customHeight="1" x14ac:dyDescent="0.25">
      <c r="A69" s="19">
        <f t="shared" si="5"/>
        <v>3</v>
      </c>
      <c r="B69" s="43">
        <v>1776</v>
      </c>
      <c r="C69" s="129" t="str">
        <f>_xlfn.XLOOKUP(__xlnm._FilterDatabase_1516[[#This Row],[SAPSA Number]],'DS Point summary'!A:A,'DS Point summary'!B:B)</f>
        <v>Leonie Christina</v>
      </c>
      <c r="D69" s="129" t="str">
        <f>_xlfn.XLOOKUP(__xlnm._FilterDatabase_1516[[#This Row],[SAPSA Number]],'DS Point summary'!A:A,'DS Point summary'!C:C)</f>
        <v>Myburgh</v>
      </c>
      <c r="E69" s="130" t="str">
        <f>_xlfn.XLOOKUP(__xlnm._FilterDatabase_1516[[#This Row],[SAPSA Number]],'DS Point summary'!A:A,'DS Point summary'!D:D)</f>
        <v>LC</v>
      </c>
      <c r="F69" s="19" t="str">
        <f>_xlfn.XLOOKUP(__xlnm._FilterDatabase_1516[[#This Row],[SAPSA Number]],'DS Point summary'!A:A,'DS Point summary'!E:E)</f>
        <v>Lady</v>
      </c>
      <c r="G69" s="21">
        <f ca="1">_xlfn.XLOOKUP(__xlnm._FilterDatabase_1516[[#This Row],[SAPSA Number]],'DS Point summary'!A:A,'DS Point summary'!F:F)</f>
        <v>52</v>
      </c>
      <c r="H69" s="21" t="s">
        <v>676</v>
      </c>
      <c r="I69" s="23">
        <f t="shared" si="6"/>
        <v>0</v>
      </c>
      <c r="J69" s="24">
        <f t="shared" si="7"/>
        <v>0</v>
      </c>
      <c r="K69" s="25">
        <v>0</v>
      </c>
      <c r="L69" s="26">
        <v>0</v>
      </c>
      <c r="M69" s="25">
        <v>0</v>
      </c>
      <c r="N69" s="26">
        <v>0</v>
      </c>
      <c r="O69" s="25">
        <v>0</v>
      </c>
      <c r="P69" s="26">
        <v>0</v>
      </c>
      <c r="Q69" s="25">
        <v>0</v>
      </c>
      <c r="R69" s="26">
        <v>0</v>
      </c>
      <c r="S69" s="25">
        <v>0</v>
      </c>
      <c r="T69" s="26">
        <v>0</v>
      </c>
      <c r="U69" s="25">
        <v>0</v>
      </c>
      <c r="V69" s="26">
        <v>0</v>
      </c>
    </row>
    <row r="70" spans="1:22" x14ac:dyDescent="0.25">
      <c r="A70" s="19">
        <f t="shared" si="5"/>
        <v>3</v>
      </c>
      <c r="B70" s="43">
        <v>1777</v>
      </c>
      <c r="C70" s="129" t="str">
        <f>_xlfn.XLOOKUP(__xlnm._FilterDatabase_1516[[#This Row],[SAPSA Number]],'DS Point summary'!A:A,'DS Point summary'!B:B)</f>
        <v xml:space="preserve">Leon </v>
      </c>
      <c r="D70" s="129" t="str">
        <f>_xlfn.XLOOKUP(__xlnm._FilterDatabase_1516[[#This Row],[SAPSA Number]],'DS Point summary'!A:A,'DS Point summary'!C:C)</f>
        <v>Myburgh</v>
      </c>
      <c r="E70" s="130" t="str">
        <f>_xlfn.XLOOKUP(__xlnm._FilterDatabase_1516[[#This Row],[SAPSA Number]],'DS Point summary'!A:A,'DS Point summary'!D:D)</f>
        <v>LC</v>
      </c>
      <c r="F70" s="19" t="str">
        <f ca="1">_xlfn.XLOOKUP(__xlnm._FilterDatabase_1516[[#This Row],[SAPSA Number]],'DS Point summary'!A:A,'DS Point summary'!E:E)</f>
        <v xml:space="preserve"> </v>
      </c>
      <c r="G70" s="21">
        <f ca="1">_xlfn.XLOOKUP(__xlnm._FilterDatabase_1516[[#This Row],[SAPSA Number]],'DS Point summary'!A:A,'DS Point summary'!F:F)</f>
        <v>50</v>
      </c>
      <c r="H70" s="21" t="s">
        <v>676</v>
      </c>
      <c r="I70" s="23">
        <f t="shared" si="6"/>
        <v>0</v>
      </c>
      <c r="J70" s="24">
        <f t="shared" si="7"/>
        <v>0</v>
      </c>
      <c r="K70" s="25">
        <v>0</v>
      </c>
      <c r="L70" s="26">
        <v>0</v>
      </c>
      <c r="M70" s="25">
        <v>0</v>
      </c>
      <c r="N70" s="26">
        <v>0</v>
      </c>
      <c r="O70" s="25">
        <v>0</v>
      </c>
      <c r="P70" s="26">
        <v>0</v>
      </c>
      <c r="Q70" s="25">
        <v>0</v>
      </c>
      <c r="R70" s="26">
        <v>0</v>
      </c>
      <c r="S70" s="25">
        <v>0</v>
      </c>
      <c r="T70" s="26">
        <v>0</v>
      </c>
      <c r="U70" s="25">
        <v>0</v>
      </c>
      <c r="V70" s="26">
        <v>0</v>
      </c>
    </row>
    <row r="71" spans="1:22" x14ac:dyDescent="0.25">
      <c r="A71" s="19">
        <f t="shared" si="5"/>
        <v>3</v>
      </c>
      <c r="B71" s="28">
        <v>255</v>
      </c>
      <c r="C71" s="129" t="str">
        <f>_xlfn.XLOOKUP(__xlnm._FilterDatabase_1516[[#This Row],[SAPSA Number]],'DS Point summary'!A:A,'DS Point summary'!B:B)</f>
        <v>Terrick Vincent</v>
      </c>
      <c r="D71" s="129" t="str">
        <f>_xlfn.XLOOKUP(__xlnm._FilterDatabase_1516[[#This Row],[SAPSA Number]],'DS Point summary'!A:A,'DS Point summary'!C:C)</f>
        <v>Naude</v>
      </c>
      <c r="E71" s="130" t="str">
        <f>_xlfn.XLOOKUP(__xlnm._FilterDatabase_1516[[#This Row],[SAPSA Number]],'DS Point summary'!A:A,'DS Point summary'!D:D)</f>
        <v>TV</v>
      </c>
      <c r="F71" s="19" t="str">
        <f ca="1">_xlfn.XLOOKUP(__xlnm._FilterDatabase_1516[[#This Row],[SAPSA Number]],'DS Point summary'!A:A,'DS Point summary'!E:E)</f>
        <v xml:space="preserve"> </v>
      </c>
      <c r="G71" s="21">
        <f ca="1">_xlfn.XLOOKUP(__xlnm._FilterDatabase_1516[[#This Row],[SAPSA Number]],'DS Point summary'!A:A,'DS Point summary'!F:F)</f>
        <v>43</v>
      </c>
      <c r="H71" s="21" t="s">
        <v>676</v>
      </c>
      <c r="I71" s="23">
        <f t="shared" si="6"/>
        <v>0</v>
      </c>
      <c r="J71" s="24">
        <f t="shared" si="7"/>
        <v>0</v>
      </c>
      <c r="K71" s="25">
        <v>0</v>
      </c>
      <c r="L71" s="26">
        <v>0</v>
      </c>
      <c r="M71" s="25">
        <v>0</v>
      </c>
      <c r="N71" s="26">
        <v>0</v>
      </c>
      <c r="O71" s="25">
        <v>0</v>
      </c>
      <c r="P71" s="26">
        <v>0</v>
      </c>
      <c r="Q71" s="25">
        <v>0</v>
      </c>
      <c r="R71" s="26">
        <v>0</v>
      </c>
      <c r="S71" s="25">
        <v>0</v>
      </c>
      <c r="T71" s="26">
        <v>0</v>
      </c>
      <c r="U71" s="25">
        <v>0</v>
      </c>
      <c r="V71" s="26">
        <v>0</v>
      </c>
    </row>
    <row r="72" spans="1:22" x14ac:dyDescent="0.25">
      <c r="A72" s="19">
        <f t="shared" si="5"/>
        <v>3</v>
      </c>
      <c r="B72" s="28">
        <v>5759</v>
      </c>
      <c r="C72" s="129" t="str">
        <f>_xlfn.XLOOKUP(__xlnm._FilterDatabase_1516[[#This Row],[SAPSA Number]],'DS Point summary'!A:A,'DS Point summary'!B:B)</f>
        <v>Leanne</v>
      </c>
      <c r="D72" s="129" t="str">
        <f>_xlfn.XLOOKUP(__xlnm._FilterDatabase_1516[[#This Row],[SAPSA Number]],'DS Point summary'!A:A,'DS Point summary'!C:C)</f>
        <v>Naude</v>
      </c>
      <c r="E72" s="130" t="str">
        <f>_xlfn.XLOOKUP(__xlnm._FilterDatabase_1516[[#This Row],[SAPSA Number]],'DS Point summary'!A:A,'DS Point summary'!D:D)</f>
        <v>L</v>
      </c>
      <c r="F72" s="19" t="str">
        <f>_xlfn.XLOOKUP(__xlnm._FilterDatabase_1516[[#This Row],[SAPSA Number]],'DS Point summary'!A:A,'DS Point summary'!E:E)</f>
        <v>Lady</v>
      </c>
      <c r="G72" s="21">
        <f ca="1">_xlfn.XLOOKUP(__xlnm._FilterDatabase_1516[[#This Row],[SAPSA Number]],'DS Point summary'!A:A,'DS Point summary'!F:F)</f>
        <v>38</v>
      </c>
      <c r="H72" s="21" t="s">
        <v>676</v>
      </c>
      <c r="I72" s="23">
        <f t="shared" si="6"/>
        <v>0</v>
      </c>
      <c r="J72" s="24">
        <f t="shared" si="7"/>
        <v>0</v>
      </c>
      <c r="K72" s="25">
        <v>0</v>
      </c>
      <c r="L72" s="26">
        <v>0</v>
      </c>
      <c r="M72" s="25">
        <v>0</v>
      </c>
      <c r="N72" s="26">
        <v>0</v>
      </c>
      <c r="O72" s="25">
        <v>0</v>
      </c>
      <c r="P72" s="26">
        <v>0</v>
      </c>
      <c r="Q72" s="25">
        <v>0</v>
      </c>
      <c r="R72" s="26">
        <v>0</v>
      </c>
      <c r="S72" s="25">
        <v>0</v>
      </c>
      <c r="T72" s="26">
        <v>0</v>
      </c>
      <c r="U72" s="25">
        <v>0</v>
      </c>
      <c r="V72" s="26">
        <v>0</v>
      </c>
    </row>
    <row r="73" spans="1:22" x14ac:dyDescent="0.25">
      <c r="A73" s="19">
        <f t="shared" si="5"/>
        <v>3</v>
      </c>
      <c r="B73" s="28">
        <v>400</v>
      </c>
      <c r="C73" s="129" t="str">
        <f>_xlfn.XLOOKUP(__xlnm._FilterDatabase_1516[[#This Row],[SAPSA Number]],'DS Point summary'!A:A,'DS Point summary'!B:B)</f>
        <v>Sean Michael</v>
      </c>
      <c r="D73" s="129" t="str">
        <f>_xlfn.XLOOKUP(__xlnm._FilterDatabase_1516[[#This Row],[SAPSA Number]],'DS Point summary'!A:A,'DS Point summary'!C:C)</f>
        <v>O'Donovan</v>
      </c>
      <c r="E73" s="130" t="str">
        <f>_xlfn.XLOOKUP(__xlnm._FilterDatabase_1516[[#This Row],[SAPSA Number]],'DS Point summary'!A:A,'DS Point summary'!D:D)</f>
        <v>SM</v>
      </c>
      <c r="F73" s="19" t="str">
        <f ca="1">_xlfn.XLOOKUP(__xlnm._FilterDatabase_1516[[#This Row],[SAPSA Number]],'DS Point summary'!A:A,'DS Point summary'!E:E)</f>
        <v>S</v>
      </c>
      <c r="G73" s="21">
        <f ca="1">_xlfn.XLOOKUP(__xlnm._FilterDatabase_1516[[#This Row],[SAPSA Number]],'DS Point summary'!A:A,'DS Point summary'!F:F)</f>
        <v>57</v>
      </c>
      <c r="H73" s="21" t="s">
        <v>676</v>
      </c>
      <c r="I73" s="23">
        <f t="shared" si="6"/>
        <v>0</v>
      </c>
      <c r="J73" s="24">
        <f t="shared" si="7"/>
        <v>0</v>
      </c>
      <c r="K73" s="25">
        <v>0</v>
      </c>
      <c r="L73" s="26">
        <v>0</v>
      </c>
      <c r="M73" s="25">
        <v>0</v>
      </c>
      <c r="N73" s="26">
        <v>0</v>
      </c>
      <c r="O73" s="25">
        <v>0</v>
      </c>
      <c r="P73" s="26">
        <v>0</v>
      </c>
      <c r="Q73" s="25">
        <v>0</v>
      </c>
      <c r="R73" s="26">
        <v>0</v>
      </c>
      <c r="S73" s="25">
        <v>0</v>
      </c>
      <c r="T73" s="26">
        <v>0</v>
      </c>
      <c r="U73" s="25">
        <v>0</v>
      </c>
      <c r="V73" s="26">
        <v>0</v>
      </c>
    </row>
    <row r="74" spans="1:22" x14ac:dyDescent="0.25">
      <c r="A74" s="19">
        <f t="shared" si="5"/>
        <v>3</v>
      </c>
      <c r="B74" s="28">
        <v>401</v>
      </c>
      <c r="C74" s="129" t="str">
        <f>_xlfn.XLOOKUP(__xlnm._FilterDatabase_1516[[#This Row],[SAPSA Number]],'DS Point summary'!A:A,'DS Point summary'!B:B)</f>
        <v>Sebella</v>
      </c>
      <c r="D74" s="129" t="str">
        <f>_xlfn.XLOOKUP(__xlnm._FilterDatabase_1516[[#This Row],[SAPSA Number]],'DS Point summary'!A:A,'DS Point summary'!C:C)</f>
        <v>O'Donovan</v>
      </c>
      <c r="E74" s="130" t="str">
        <f>_xlfn.XLOOKUP(__xlnm._FilterDatabase_1516[[#This Row],[SAPSA Number]],'DS Point summary'!A:A,'DS Point summary'!D:D)</f>
        <v>S</v>
      </c>
      <c r="F74" s="19" t="str">
        <f>_xlfn.XLOOKUP(__xlnm._FilterDatabase_1516[[#This Row],[SAPSA Number]],'DS Point summary'!A:A,'DS Point summary'!E:E)</f>
        <v>Lady</v>
      </c>
      <c r="G74" s="21">
        <f ca="1">_xlfn.XLOOKUP(__xlnm._FilterDatabase_1516[[#This Row],[SAPSA Number]],'DS Point summary'!A:A,'DS Point summary'!F:F)</f>
        <v>67</v>
      </c>
      <c r="H74" s="21" t="s">
        <v>676</v>
      </c>
      <c r="I74" s="23">
        <f t="shared" si="6"/>
        <v>0</v>
      </c>
      <c r="J74" s="24">
        <f t="shared" si="7"/>
        <v>0</v>
      </c>
      <c r="K74" s="25">
        <v>0</v>
      </c>
      <c r="L74" s="26">
        <v>0</v>
      </c>
      <c r="M74" s="25">
        <v>0</v>
      </c>
      <c r="N74" s="26">
        <v>0</v>
      </c>
      <c r="O74" s="25">
        <v>0</v>
      </c>
      <c r="P74" s="26">
        <v>0</v>
      </c>
      <c r="Q74" s="25">
        <v>0</v>
      </c>
      <c r="R74" s="26">
        <v>0</v>
      </c>
      <c r="S74" s="25">
        <v>0</v>
      </c>
      <c r="T74" s="26">
        <v>0</v>
      </c>
      <c r="U74" s="25">
        <v>0</v>
      </c>
      <c r="V74" s="26">
        <v>0</v>
      </c>
    </row>
    <row r="75" spans="1:22" x14ac:dyDescent="0.25">
      <c r="A75" s="19">
        <f t="shared" si="5"/>
        <v>3</v>
      </c>
      <c r="B75" s="27">
        <v>250</v>
      </c>
      <c r="C75" s="129" t="str">
        <f>_xlfn.XLOOKUP(__xlnm._FilterDatabase_1516[[#This Row],[SAPSA Number]],'DS Point summary'!A:A,'DS Point summary'!B:B)</f>
        <v>Adriano Walter</v>
      </c>
      <c r="D75" s="129" t="str">
        <f>_xlfn.XLOOKUP(__xlnm._FilterDatabase_1516[[#This Row],[SAPSA Number]],'DS Point summary'!A:A,'DS Point summary'!C:C)</f>
        <v>Paschini</v>
      </c>
      <c r="E75" s="130" t="str">
        <f>_xlfn.XLOOKUP(__xlnm._FilterDatabase_1516[[#This Row],[SAPSA Number]],'DS Point summary'!A:A,'DS Point summary'!D:D)</f>
        <v>AW</v>
      </c>
      <c r="F75" s="19" t="str">
        <f ca="1">_xlfn.XLOOKUP(__xlnm._FilterDatabase_1516[[#This Row],[SAPSA Number]],'DS Point summary'!A:A,'DS Point summary'!E:E)</f>
        <v>SS</v>
      </c>
      <c r="G75" s="21">
        <f ca="1">_xlfn.XLOOKUP(__xlnm._FilterDatabase_1516[[#This Row],[SAPSA Number]],'DS Point summary'!A:A,'DS Point summary'!F:F)</f>
        <v>63</v>
      </c>
      <c r="H75" s="21" t="s">
        <v>676</v>
      </c>
      <c r="I75" s="23">
        <f t="shared" si="6"/>
        <v>0</v>
      </c>
      <c r="J75" s="24">
        <f t="shared" si="7"/>
        <v>0</v>
      </c>
      <c r="K75" s="25">
        <v>0</v>
      </c>
      <c r="L75" s="26">
        <v>0</v>
      </c>
      <c r="M75" s="25">
        <v>0</v>
      </c>
      <c r="N75" s="26">
        <v>0</v>
      </c>
      <c r="O75" s="25">
        <v>0</v>
      </c>
      <c r="P75" s="26">
        <v>0</v>
      </c>
      <c r="Q75" s="25">
        <v>0</v>
      </c>
      <c r="R75" s="26">
        <v>0</v>
      </c>
      <c r="S75" s="25">
        <v>0</v>
      </c>
      <c r="T75" s="26">
        <v>0</v>
      </c>
      <c r="U75" s="25">
        <v>0</v>
      </c>
      <c r="V75" s="26">
        <v>0</v>
      </c>
    </row>
    <row r="76" spans="1:22" x14ac:dyDescent="0.25">
      <c r="A76" s="19">
        <f t="shared" si="5"/>
        <v>3</v>
      </c>
      <c r="B76" s="46">
        <v>242</v>
      </c>
      <c r="C76" s="129" t="str">
        <f>_xlfn.XLOOKUP(__xlnm._FilterDatabase_1516[[#This Row],[SAPSA Number]],'DS Point summary'!A:A,'DS Point summary'!B:B)</f>
        <v>Pradesh</v>
      </c>
      <c r="D76" s="129" t="str">
        <f>_xlfn.XLOOKUP(__xlnm._FilterDatabase_1516[[#This Row],[SAPSA Number]],'DS Point summary'!A:A,'DS Point summary'!C:C)</f>
        <v>Pillay</v>
      </c>
      <c r="E76" s="130" t="str">
        <f>_xlfn.XLOOKUP(__xlnm._FilterDatabase_1516[[#This Row],[SAPSA Number]],'DS Point summary'!A:A,'DS Point summary'!D:D)</f>
        <v>P</v>
      </c>
      <c r="F76" s="19" t="str">
        <f ca="1">_xlfn.XLOOKUP(__xlnm._FilterDatabase_1516[[#This Row],[SAPSA Number]],'DS Point summary'!A:A,'DS Point summary'!E:E)</f>
        <v xml:space="preserve"> </v>
      </c>
      <c r="G76" s="21">
        <f ca="1">_xlfn.XLOOKUP(__xlnm._FilterDatabase_1516[[#This Row],[SAPSA Number]],'DS Point summary'!A:A,'DS Point summary'!F:F)</f>
        <v>47</v>
      </c>
      <c r="H76" s="21" t="s">
        <v>676</v>
      </c>
      <c r="I76" s="23">
        <f t="shared" si="6"/>
        <v>0</v>
      </c>
      <c r="J76" s="24">
        <f t="shared" si="7"/>
        <v>0</v>
      </c>
      <c r="K76" s="25">
        <v>0</v>
      </c>
      <c r="L76" s="26">
        <v>0</v>
      </c>
      <c r="M76" s="25">
        <v>0</v>
      </c>
      <c r="N76" s="26">
        <v>0</v>
      </c>
      <c r="O76" s="25">
        <v>0</v>
      </c>
      <c r="P76" s="26">
        <v>0</v>
      </c>
      <c r="Q76" s="25">
        <v>0</v>
      </c>
      <c r="R76" s="26">
        <v>0</v>
      </c>
      <c r="S76" s="25">
        <v>0</v>
      </c>
      <c r="T76" s="26">
        <v>0</v>
      </c>
      <c r="U76" s="25">
        <v>0</v>
      </c>
      <c r="V76" s="26">
        <v>0</v>
      </c>
    </row>
    <row r="77" spans="1:22" x14ac:dyDescent="0.25">
      <c r="A77" s="19">
        <f t="shared" si="5"/>
        <v>3</v>
      </c>
      <c r="B77" s="112">
        <v>6435</v>
      </c>
      <c r="C77" s="129" t="str">
        <f>_xlfn.XLOOKUP(__xlnm._FilterDatabase_1516[[#This Row],[SAPSA Number]],'DS Point summary'!A:A,'DS Point summary'!B:B)</f>
        <v>Ethan</v>
      </c>
      <c r="D77" s="129" t="str">
        <f>_xlfn.XLOOKUP(__xlnm._FilterDatabase_1516[[#This Row],[SAPSA Number]],'DS Point summary'!A:A,'DS Point summary'!C:C)</f>
        <v>Pillay</v>
      </c>
      <c r="E77" s="130" t="str">
        <f>_xlfn.XLOOKUP(__xlnm._FilterDatabase_1516[[#This Row],[SAPSA Number]],'DS Point summary'!A:A,'DS Point summary'!D:D)</f>
        <v>E</v>
      </c>
      <c r="F77" s="19" t="str">
        <f>_xlfn.XLOOKUP(__xlnm._FilterDatabase_1516[[#This Row],[SAPSA Number]],'DS Point summary'!A:A,'DS Point summary'!E:E)</f>
        <v>S Jnr</v>
      </c>
      <c r="G77" s="21">
        <f ca="1">_xlfn.XLOOKUP(__xlnm._FilterDatabase_1516[[#This Row],[SAPSA Number]],'DS Point summary'!A:A,'DS Point summary'!F:F)</f>
        <v>13</v>
      </c>
      <c r="H77" s="21" t="s">
        <v>676</v>
      </c>
      <c r="I77" s="23">
        <f t="shared" si="6"/>
        <v>0</v>
      </c>
      <c r="J77" s="24">
        <f t="shared" si="7"/>
        <v>0</v>
      </c>
      <c r="K77" s="25">
        <v>0</v>
      </c>
      <c r="L77" s="26">
        <v>0</v>
      </c>
      <c r="M77" s="25">
        <v>0</v>
      </c>
      <c r="N77" s="26">
        <v>0</v>
      </c>
      <c r="O77" s="25">
        <v>0</v>
      </c>
      <c r="P77" s="26">
        <v>0</v>
      </c>
      <c r="Q77" s="25">
        <v>0</v>
      </c>
      <c r="R77" s="26">
        <v>0</v>
      </c>
      <c r="S77" s="25">
        <v>0</v>
      </c>
      <c r="T77" s="26">
        <v>0</v>
      </c>
      <c r="U77" s="25">
        <v>0</v>
      </c>
      <c r="V77" s="26">
        <v>0</v>
      </c>
    </row>
    <row r="78" spans="1:22" x14ac:dyDescent="0.25">
      <c r="A78" s="19">
        <f t="shared" si="5"/>
        <v>3</v>
      </c>
      <c r="B78" s="51">
        <v>6470</v>
      </c>
      <c r="C78" s="129" t="str">
        <f>_xlfn.XLOOKUP(__xlnm._FilterDatabase_1516[[#This Row],[SAPSA Number]],'DS Point summary'!A:A,'DS Point summary'!B:B)</f>
        <v>Koseelan (Seelan)</v>
      </c>
      <c r="D78" s="129" t="str">
        <f>_xlfn.XLOOKUP(__xlnm._FilterDatabase_1516[[#This Row],[SAPSA Number]],'DS Point summary'!A:A,'DS Point summary'!C:C)</f>
        <v>Pillay</v>
      </c>
      <c r="E78" s="130" t="str">
        <f>_xlfn.XLOOKUP(__xlnm._FilterDatabase_1516[[#This Row],[SAPSA Number]],'DS Point summary'!A:A,'DS Point summary'!D:D)</f>
        <v>K</v>
      </c>
      <c r="F78" s="19" t="str">
        <f ca="1">_xlfn.XLOOKUP(__xlnm._FilterDatabase_1516[[#This Row],[SAPSA Number]],'DS Point summary'!A:A,'DS Point summary'!E:E)</f>
        <v xml:space="preserve"> </v>
      </c>
      <c r="G78" s="21">
        <f ca="1">_xlfn.XLOOKUP(__xlnm._FilterDatabase_1516[[#This Row],[SAPSA Number]],'DS Point summary'!A:A,'DS Point summary'!F:F)</f>
        <v>46</v>
      </c>
      <c r="H78" s="21" t="s">
        <v>676</v>
      </c>
      <c r="I78" s="23">
        <f t="shared" si="6"/>
        <v>0</v>
      </c>
      <c r="J78" s="24">
        <f t="shared" si="7"/>
        <v>0</v>
      </c>
      <c r="K78" s="25">
        <v>0</v>
      </c>
      <c r="L78" s="26">
        <v>0</v>
      </c>
      <c r="M78" s="25">
        <v>0</v>
      </c>
      <c r="N78" s="26">
        <v>0</v>
      </c>
      <c r="O78" s="25">
        <v>0</v>
      </c>
      <c r="P78" s="26">
        <v>0</v>
      </c>
      <c r="Q78" s="25">
        <v>0</v>
      </c>
      <c r="R78" s="26">
        <v>0</v>
      </c>
      <c r="S78" s="25">
        <v>0</v>
      </c>
      <c r="T78" s="26">
        <v>0</v>
      </c>
      <c r="U78" s="25">
        <v>0</v>
      </c>
      <c r="V78" s="26">
        <v>0</v>
      </c>
    </row>
    <row r="79" spans="1:22" x14ac:dyDescent="0.25">
      <c r="A79" s="34">
        <f t="shared" si="5"/>
        <v>3</v>
      </c>
      <c r="B79" s="35">
        <v>3268</v>
      </c>
      <c r="C79" s="129" t="str">
        <f>_xlfn.XLOOKUP(__xlnm._FilterDatabase_1516[[#This Row],[SAPSA Number]],'DS Point summary'!A:A,'DS Point summary'!B:B)</f>
        <v>Gert Hendrik</v>
      </c>
      <c r="D79" s="129" t="str">
        <f>_xlfn.XLOOKUP(__xlnm._FilterDatabase_1516[[#This Row],[SAPSA Number]],'DS Point summary'!A:A,'DS Point summary'!C:C)</f>
        <v>Putter</v>
      </c>
      <c r="E79" s="130" t="str">
        <f>_xlfn.XLOOKUP(__xlnm._FilterDatabase_1516[[#This Row],[SAPSA Number]],'DS Point summary'!A:A,'DS Point summary'!D:D)</f>
        <v>GH</v>
      </c>
      <c r="F79" s="19" t="str">
        <f ca="1">_xlfn.XLOOKUP(__xlnm._FilterDatabase_1516[[#This Row],[SAPSA Number]],'DS Point summary'!A:A,'DS Point summary'!E:E)</f>
        <v>SS</v>
      </c>
      <c r="G79" s="21">
        <f ca="1">_xlfn.XLOOKUP(__xlnm._FilterDatabase_1516[[#This Row],[SAPSA Number]],'DS Point summary'!A:A,'DS Point summary'!F:F)</f>
        <v>86</v>
      </c>
      <c r="H79" s="21" t="s">
        <v>676</v>
      </c>
      <c r="I79" s="37">
        <f t="shared" si="6"/>
        <v>0</v>
      </c>
      <c r="J79" s="24">
        <f t="shared" si="7"/>
        <v>0</v>
      </c>
      <c r="K79" s="25">
        <v>0</v>
      </c>
      <c r="L79" s="26">
        <v>0</v>
      </c>
      <c r="M79" s="25">
        <v>0</v>
      </c>
      <c r="N79" s="26">
        <v>0</v>
      </c>
      <c r="O79" s="25">
        <v>0</v>
      </c>
      <c r="P79" s="26">
        <v>0</v>
      </c>
      <c r="Q79" s="25">
        <v>0</v>
      </c>
      <c r="R79" s="26">
        <v>0</v>
      </c>
      <c r="S79" s="25">
        <v>0</v>
      </c>
      <c r="T79" s="26">
        <v>0</v>
      </c>
      <c r="U79" s="25">
        <v>0</v>
      </c>
      <c r="V79" s="26">
        <v>0</v>
      </c>
    </row>
    <row r="80" spans="1:22" x14ac:dyDescent="0.25">
      <c r="A80" s="34">
        <f t="shared" si="5"/>
        <v>3</v>
      </c>
      <c r="B80" s="35">
        <v>2950</v>
      </c>
      <c r="C80" s="129" t="str">
        <f>_xlfn.XLOOKUP(__xlnm._FilterDatabase_1516[[#This Row],[SAPSA Number]],'DS Point summary'!A:A,'DS Point summary'!B:B)</f>
        <v>Renier Jansen</v>
      </c>
      <c r="D80" s="129" t="str">
        <f>_xlfn.XLOOKUP(__xlnm._FilterDatabase_1516[[#This Row],[SAPSA Number]],'DS Point summary'!A:A,'DS Point summary'!C:C)</f>
        <v>Reynders</v>
      </c>
      <c r="E80" s="130" t="str">
        <f>_xlfn.XLOOKUP(__xlnm._FilterDatabase_1516[[#This Row],[SAPSA Number]],'DS Point summary'!A:A,'DS Point summary'!D:D)</f>
        <v>RJ</v>
      </c>
      <c r="F80" s="19" t="str">
        <f ca="1">_xlfn.XLOOKUP(__xlnm._FilterDatabase_1516[[#This Row],[SAPSA Number]],'DS Point summary'!A:A,'DS Point summary'!E:E)</f>
        <v xml:space="preserve"> </v>
      </c>
      <c r="G80" s="21">
        <f ca="1">_xlfn.XLOOKUP(__xlnm._FilterDatabase_1516[[#This Row],[SAPSA Number]],'DS Point summary'!A:A,'DS Point summary'!F:F)</f>
        <v>43</v>
      </c>
      <c r="H80" s="21" t="s">
        <v>676</v>
      </c>
      <c r="I80" s="37">
        <f t="shared" si="6"/>
        <v>0</v>
      </c>
      <c r="J80" s="24">
        <f t="shared" si="7"/>
        <v>0</v>
      </c>
      <c r="K80" s="25">
        <v>0</v>
      </c>
      <c r="L80" s="26">
        <v>0</v>
      </c>
      <c r="M80" s="25">
        <v>0</v>
      </c>
      <c r="N80" s="26">
        <v>0</v>
      </c>
      <c r="O80" s="25">
        <v>0</v>
      </c>
      <c r="P80" s="26">
        <v>0</v>
      </c>
      <c r="Q80" s="25">
        <v>0</v>
      </c>
      <c r="R80" s="26">
        <v>0</v>
      </c>
      <c r="S80" s="25">
        <v>0</v>
      </c>
      <c r="T80" s="26">
        <v>0</v>
      </c>
      <c r="U80" s="25">
        <v>0</v>
      </c>
      <c r="V80" s="26">
        <v>0</v>
      </c>
    </row>
    <row r="81" spans="1:22" x14ac:dyDescent="0.25">
      <c r="A81" s="34">
        <f t="shared" ref="A81:A112" si="8">RANK(J81,J$2:J$136,0)</f>
        <v>3</v>
      </c>
      <c r="B81" s="35">
        <v>1929</v>
      </c>
      <c r="C81" s="129" t="str">
        <f>_xlfn.XLOOKUP(__xlnm._FilterDatabase_1516[[#This Row],[SAPSA Number]],'DS Point summary'!A:A,'DS Point summary'!B:B)</f>
        <v>Chris</v>
      </c>
      <c r="D81" s="129" t="str">
        <f>_xlfn.XLOOKUP(__xlnm._FilterDatabase_1516[[#This Row],[SAPSA Number]],'DS Point summary'!A:A,'DS Point summary'!C:C)</f>
        <v>Ridout</v>
      </c>
      <c r="E81" s="130" t="str">
        <f>_xlfn.XLOOKUP(__xlnm._FilterDatabase_1516[[#This Row],[SAPSA Number]],'DS Point summary'!A:A,'DS Point summary'!D:D)</f>
        <v>CJ</v>
      </c>
      <c r="F81" s="19" t="str">
        <f ca="1">_xlfn.XLOOKUP(__xlnm._FilterDatabase_1516[[#This Row],[SAPSA Number]],'DS Point summary'!A:A,'DS Point summary'!E:E)</f>
        <v xml:space="preserve"> </v>
      </c>
      <c r="G81" s="21">
        <f ca="1">_xlfn.XLOOKUP(__xlnm._FilterDatabase_1516[[#This Row],[SAPSA Number]],'DS Point summary'!A:A,'DS Point summary'!F:F)</f>
        <v>41</v>
      </c>
      <c r="H81" s="21" t="s">
        <v>676</v>
      </c>
      <c r="I81" s="37">
        <f t="shared" si="6"/>
        <v>0</v>
      </c>
      <c r="J81" s="24">
        <f t="shared" si="7"/>
        <v>0</v>
      </c>
      <c r="K81" s="25">
        <v>0</v>
      </c>
      <c r="L81" s="26">
        <v>0</v>
      </c>
      <c r="M81" s="25">
        <v>0</v>
      </c>
      <c r="N81" s="26">
        <v>0</v>
      </c>
      <c r="O81" s="25">
        <v>0</v>
      </c>
      <c r="P81" s="26">
        <v>0</v>
      </c>
      <c r="Q81" s="25">
        <v>0</v>
      </c>
      <c r="R81" s="26">
        <v>0</v>
      </c>
      <c r="S81" s="25">
        <v>0</v>
      </c>
      <c r="T81" s="26">
        <v>0</v>
      </c>
      <c r="U81" s="25">
        <v>0</v>
      </c>
      <c r="V81" s="26">
        <v>0</v>
      </c>
    </row>
    <row r="82" spans="1:22" x14ac:dyDescent="0.25">
      <c r="A82" s="34">
        <f t="shared" si="8"/>
        <v>3</v>
      </c>
      <c r="B82" s="35">
        <v>6381</v>
      </c>
      <c r="C82" s="129" t="str">
        <f>_xlfn.XLOOKUP(__xlnm._FilterDatabase_1516[[#This Row],[SAPSA Number]],'DS Point summary'!A:A,'DS Point summary'!B:B)</f>
        <v>Gavin Alexander</v>
      </c>
      <c r="D82" s="129" t="str">
        <f>_xlfn.XLOOKUP(__xlnm._FilterDatabase_1516[[#This Row],[SAPSA Number]],'DS Point summary'!A:A,'DS Point summary'!C:C)</f>
        <v>Riley</v>
      </c>
      <c r="E82" s="130" t="str">
        <f>_xlfn.XLOOKUP(__xlnm._FilterDatabase_1516[[#This Row],[SAPSA Number]],'DS Point summary'!A:A,'DS Point summary'!D:D)</f>
        <v>GA</v>
      </c>
      <c r="F82" s="19" t="str">
        <f ca="1">_xlfn.XLOOKUP(__xlnm._FilterDatabase_1516[[#This Row],[SAPSA Number]],'DS Point summary'!A:A,'DS Point summary'!E:E)</f>
        <v xml:space="preserve"> </v>
      </c>
      <c r="G82" s="21">
        <f ca="1">_xlfn.XLOOKUP(__xlnm._FilterDatabase_1516[[#This Row],[SAPSA Number]],'DS Point summary'!A:A,'DS Point summary'!F:F)</f>
        <v>25</v>
      </c>
      <c r="H82" s="21" t="s">
        <v>676</v>
      </c>
      <c r="I82" s="37">
        <f t="shared" si="6"/>
        <v>0</v>
      </c>
      <c r="J82" s="24">
        <f t="shared" si="7"/>
        <v>0</v>
      </c>
      <c r="K82" s="25">
        <v>0</v>
      </c>
      <c r="L82" s="26">
        <v>0</v>
      </c>
      <c r="M82" s="25">
        <v>0</v>
      </c>
      <c r="N82" s="26">
        <v>0</v>
      </c>
      <c r="O82" s="25">
        <v>0</v>
      </c>
      <c r="P82" s="26">
        <v>0</v>
      </c>
      <c r="Q82" s="25">
        <v>0</v>
      </c>
      <c r="R82" s="26">
        <v>0</v>
      </c>
      <c r="S82" s="25">
        <v>0</v>
      </c>
      <c r="T82" s="26">
        <v>0</v>
      </c>
      <c r="U82" s="25">
        <v>0</v>
      </c>
      <c r="V82" s="26">
        <v>0</v>
      </c>
    </row>
    <row r="83" spans="1:22" x14ac:dyDescent="0.25">
      <c r="A83" s="34">
        <f t="shared" si="8"/>
        <v>3</v>
      </c>
      <c r="B83" s="35">
        <v>1838</v>
      </c>
      <c r="C83" s="129" t="str">
        <f>_xlfn.XLOOKUP(__xlnm._FilterDatabase_1516[[#This Row],[SAPSA Number]],'DS Point summary'!A:A,'DS Point summary'!B:B)</f>
        <v>Laurence Talbot</v>
      </c>
      <c r="D83" s="129" t="str">
        <f>_xlfn.XLOOKUP(__xlnm._FilterDatabase_1516[[#This Row],[SAPSA Number]],'DS Point summary'!A:A,'DS Point summary'!C:C)</f>
        <v>Rowland</v>
      </c>
      <c r="E83" s="130" t="str">
        <f>_xlfn.XLOOKUP(__xlnm._FilterDatabase_1516[[#This Row],[SAPSA Number]],'DS Point summary'!A:A,'DS Point summary'!D:D)</f>
        <v>LT</v>
      </c>
      <c r="F83" s="19" t="str">
        <f ca="1">_xlfn.XLOOKUP(__xlnm._FilterDatabase_1516[[#This Row],[SAPSA Number]],'DS Point summary'!A:A,'DS Point summary'!E:E)</f>
        <v xml:space="preserve"> </v>
      </c>
      <c r="G83" s="21">
        <f ca="1">_xlfn.XLOOKUP(__xlnm._FilterDatabase_1516[[#This Row],[SAPSA Number]],'DS Point summary'!A:A,'DS Point summary'!F:F)</f>
        <v>49</v>
      </c>
      <c r="H83" s="21" t="s">
        <v>676</v>
      </c>
      <c r="I83" s="37">
        <f t="shared" si="6"/>
        <v>0</v>
      </c>
      <c r="J83" s="24">
        <f t="shared" si="7"/>
        <v>0</v>
      </c>
      <c r="K83" s="25">
        <v>0</v>
      </c>
      <c r="L83" s="26">
        <v>0</v>
      </c>
      <c r="M83" s="25">
        <v>0</v>
      </c>
      <c r="N83" s="26">
        <v>0</v>
      </c>
      <c r="O83" s="25">
        <v>0</v>
      </c>
      <c r="P83" s="26">
        <v>0</v>
      </c>
      <c r="Q83" s="25">
        <v>0</v>
      </c>
      <c r="R83" s="26">
        <v>0</v>
      </c>
      <c r="S83" s="25">
        <v>0</v>
      </c>
      <c r="T83" s="26">
        <v>0</v>
      </c>
      <c r="U83" s="25">
        <v>0</v>
      </c>
      <c r="V83" s="26">
        <v>0</v>
      </c>
    </row>
    <row r="84" spans="1:22" x14ac:dyDescent="0.25">
      <c r="A84" s="34">
        <f t="shared" si="8"/>
        <v>3</v>
      </c>
      <c r="B84" s="35">
        <v>3703</v>
      </c>
      <c r="C84" s="129" t="str">
        <f>_xlfn.XLOOKUP(__xlnm._FilterDatabase_1516[[#This Row],[SAPSA Number]],'DS Point summary'!A:A,'DS Point summary'!B:B)</f>
        <v>Gregory Andrew</v>
      </c>
      <c r="D84" s="129" t="str">
        <f>_xlfn.XLOOKUP(__xlnm._FilterDatabase_1516[[#This Row],[SAPSA Number]],'DS Point summary'!A:A,'DS Point summary'!C:C)</f>
        <v>Salzwedel</v>
      </c>
      <c r="E84" s="130" t="str">
        <f>_xlfn.XLOOKUP(__xlnm._FilterDatabase_1516[[#This Row],[SAPSA Number]],'DS Point summary'!A:A,'DS Point summary'!D:D)</f>
        <v>G</v>
      </c>
      <c r="F84" s="19" t="str">
        <f ca="1">_xlfn.XLOOKUP(__xlnm._FilterDatabase_1516[[#This Row],[SAPSA Number]],'DS Point summary'!A:A,'DS Point summary'!E:E)</f>
        <v>S</v>
      </c>
      <c r="G84" s="21">
        <f ca="1">_xlfn.XLOOKUP(__xlnm._FilterDatabase_1516[[#This Row],[SAPSA Number]],'DS Point summary'!A:A,'DS Point summary'!F:F)</f>
        <v>53</v>
      </c>
      <c r="H84" s="21" t="s">
        <v>676</v>
      </c>
      <c r="I84" s="37">
        <f t="shared" si="6"/>
        <v>0</v>
      </c>
      <c r="J84" s="24">
        <f t="shared" si="7"/>
        <v>0</v>
      </c>
      <c r="K84" s="25">
        <v>0</v>
      </c>
      <c r="L84" s="26">
        <v>0</v>
      </c>
      <c r="M84" s="25">
        <v>0</v>
      </c>
      <c r="N84" s="26">
        <v>0</v>
      </c>
      <c r="O84" s="25">
        <v>0</v>
      </c>
      <c r="P84" s="26">
        <v>0</v>
      </c>
      <c r="Q84" s="25">
        <v>0</v>
      </c>
      <c r="R84" s="26">
        <v>0</v>
      </c>
      <c r="S84" s="25">
        <v>0</v>
      </c>
      <c r="T84" s="26">
        <v>0</v>
      </c>
      <c r="U84" s="25">
        <v>0</v>
      </c>
      <c r="V84" s="26">
        <v>0</v>
      </c>
    </row>
    <row r="85" spans="1:22" x14ac:dyDescent="0.25">
      <c r="A85" s="38">
        <f t="shared" si="8"/>
        <v>3</v>
      </c>
      <c r="B85" s="35">
        <v>3822</v>
      </c>
      <c r="C85" s="129" t="str">
        <f>_xlfn.XLOOKUP(__xlnm._FilterDatabase_1516[[#This Row],[SAPSA Number]],'DS Point summary'!A:A,'DS Point summary'!B:B)</f>
        <v>Wayne Erald</v>
      </c>
      <c r="D85" s="129" t="str">
        <f>_xlfn.XLOOKUP(__xlnm._FilterDatabase_1516[[#This Row],[SAPSA Number]],'DS Point summary'!A:A,'DS Point summary'!C:C)</f>
        <v>Schmidt</v>
      </c>
      <c r="E85" s="130" t="str">
        <f>_xlfn.XLOOKUP(__xlnm._FilterDatabase_1516[[#This Row],[SAPSA Number]],'DS Point summary'!A:A,'DS Point summary'!D:D)</f>
        <v>WE</v>
      </c>
      <c r="F85" s="19" t="str">
        <f ca="1">_xlfn.XLOOKUP(__xlnm._FilterDatabase_1516[[#This Row],[SAPSA Number]],'DS Point summary'!A:A,'DS Point summary'!E:E)</f>
        <v xml:space="preserve"> </v>
      </c>
      <c r="G85" s="21">
        <f ca="1">_xlfn.XLOOKUP(__xlnm._FilterDatabase_1516[[#This Row],[SAPSA Number]],'DS Point summary'!A:A,'DS Point summary'!F:F)</f>
        <v>49</v>
      </c>
      <c r="H85" s="21" t="s">
        <v>676</v>
      </c>
      <c r="I85" s="37">
        <f t="shared" si="6"/>
        <v>0</v>
      </c>
      <c r="J85" s="24">
        <f t="shared" si="7"/>
        <v>0</v>
      </c>
      <c r="K85" s="25">
        <v>0</v>
      </c>
      <c r="L85" s="26">
        <v>0</v>
      </c>
      <c r="M85" s="25">
        <v>0</v>
      </c>
      <c r="N85" s="26">
        <v>0</v>
      </c>
      <c r="O85" s="25">
        <v>0</v>
      </c>
      <c r="P85" s="26">
        <v>0</v>
      </c>
      <c r="Q85" s="25">
        <v>0</v>
      </c>
      <c r="R85" s="26">
        <v>0</v>
      </c>
      <c r="S85" s="25">
        <v>0</v>
      </c>
      <c r="T85" s="26">
        <v>0</v>
      </c>
      <c r="U85" s="25">
        <v>0</v>
      </c>
      <c r="V85" s="26">
        <v>0</v>
      </c>
    </row>
    <row r="86" spans="1:22" x14ac:dyDescent="0.25">
      <c r="A86" s="38">
        <f t="shared" si="8"/>
        <v>3</v>
      </c>
      <c r="B86" s="39">
        <v>3209</v>
      </c>
      <c r="C86" s="129" t="str">
        <f>_xlfn.XLOOKUP(__xlnm._FilterDatabase_1516[[#This Row],[SAPSA Number]],'DS Point summary'!A:A,'DS Point summary'!B:B)</f>
        <v>Mark Theo</v>
      </c>
      <c r="D86" s="129" t="str">
        <f>_xlfn.XLOOKUP(__xlnm._FilterDatabase_1516[[#This Row],[SAPSA Number]],'DS Point summary'!A:A,'DS Point summary'!C:C)</f>
        <v>Schuurmans</v>
      </c>
      <c r="E86" s="130" t="str">
        <f>_xlfn.XLOOKUP(__xlnm._FilterDatabase_1516[[#This Row],[SAPSA Number]],'DS Point summary'!A:A,'DS Point summary'!D:D)</f>
        <v>MT</v>
      </c>
      <c r="F86" s="19" t="str">
        <f>_xlfn.XLOOKUP(__xlnm._FilterDatabase_1516[[#This Row],[SAPSA Number]],'DS Point summary'!A:A,'DS Point summary'!E:E)</f>
        <v>S</v>
      </c>
      <c r="G86" s="21">
        <f ca="1">_xlfn.XLOOKUP(__xlnm._FilterDatabase_1516[[#This Row],[SAPSA Number]],'DS Point summary'!A:A,'DS Point summary'!F:F)</f>
        <v>51</v>
      </c>
      <c r="H86" s="21" t="s">
        <v>676</v>
      </c>
      <c r="I86" s="37">
        <f t="shared" si="6"/>
        <v>0</v>
      </c>
      <c r="J86" s="24">
        <f t="shared" si="7"/>
        <v>0</v>
      </c>
      <c r="K86" s="25">
        <v>0</v>
      </c>
      <c r="L86" s="26">
        <v>0</v>
      </c>
      <c r="M86" s="25">
        <v>0</v>
      </c>
      <c r="N86" s="26">
        <v>0</v>
      </c>
      <c r="O86" s="25">
        <v>0</v>
      </c>
      <c r="P86" s="26">
        <v>0</v>
      </c>
      <c r="Q86" s="25">
        <v>0</v>
      </c>
      <c r="R86" s="26">
        <v>0</v>
      </c>
      <c r="S86" s="25">
        <v>0</v>
      </c>
      <c r="T86" s="26">
        <v>0</v>
      </c>
      <c r="U86" s="25">
        <v>0</v>
      </c>
      <c r="V86" s="26">
        <v>0</v>
      </c>
    </row>
    <row r="87" spans="1:22" x14ac:dyDescent="0.25">
      <c r="A87" s="38">
        <f t="shared" si="8"/>
        <v>3</v>
      </c>
      <c r="B87" s="35">
        <v>4966</v>
      </c>
      <c r="C87" s="129" t="str">
        <f>_xlfn.XLOOKUP(__xlnm._FilterDatabase_1516[[#This Row],[SAPSA Number]],'DS Point summary'!A:A,'DS Point summary'!B:B)</f>
        <v>Costantinos</v>
      </c>
      <c r="D87" s="129" t="str">
        <f>_xlfn.XLOOKUP(__xlnm._FilterDatabase_1516[[#This Row],[SAPSA Number]],'DS Point summary'!A:A,'DS Point summary'!C:C)</f>
        <v>Seindis</v>
      </c>
      <c r="E87" s="130" t="str">
        <f>_xlfn.XLOOKUP(__xlnm._FilterDatabase_1516[[#This Row],[SAPSA Number]],'DS Point summary'!A:A,'DS Point summary'!D:D)</f>
        <v>C</v>
      </c>
      <c r="F87" s="19" t="str">
        <f ca="1">_xlfn.XLOOKUP(__xlnm._FilterDatabase_1516[[#This Row],[SAPSA Number]],'DS Point summary'!A:A,'DS Point summary'!E:E)</f>
        <v xml:space="preserve"> </v>
      </c>
      <c r="G87" s="21">
        <f ca="1">_xlfn.XLOOKUP(__xlnm._FilterDatabase_1516[[#This Row],[SAPSA Number]],'DS Point summary'!A:A,'DS Point summary'!F:F)</f>
        <v>33</v>
      </c>
      <c r="H87" s="21" t="s">
        <v>676</v>
      </c>
      <c r="I87" s="37">
        <f t="shared" si="6"/>
        <v>0</v>
      </c>
      <c r="J87" s="24">
        <f t="shared" si="7"/>
        <v>0</v>
      </c>
      <c r="K87" s="25">
        <v>0</v>
      </c>
      <c r="L87" s="26">
        <v>0</v>
      </c>
      <c r="M87" s="25">
        <v>0</v>
      </c>
      <c r="N87" s="26">
        <v>0</v>
      </c>
      <c r="O87" s="25">
        <v>0</v>
      </c>
      <c r="P87" s="26">
        <v>0</v>
      </c>
      <c r="Q87" s="25">
        <v>0</v>
      </c>
      <c r="R87" s="26">
        <v>0</v>
      </c>
      <c r="S87" s="25">
        <v>0</v>
      </c>
      <c r="T87" s="26">
        <v>0</v>
      </c>
      <c r="U87" s="25">
        <v>0</v>
      </c>
      <c r="V87" s="26">
        <v>0</v>
      </c>
    </row>
    <row r="88" spans="1:22" x14ac:dyDescent="0.25">
      <c r="A88" s="38">
        <f t="shared" si="8"/>
        <v>3</v>
      </c>
      <c r="B88" s="47">
        <v>1550</v>
      </c>
      <c r="C88" s="129" t="str">
        <f>_xlfn.XLOOKUP(__xlnm._FilterDatabase_1516[[#This Row],[SAPSA Number]],'DS Point summary'!A:A,'DS Point summary'!B:B)</f>
        <v>Christopher Mark</v>
      </c>
      <c r="D88" s="129" t="str">
        <f>_xlfn.XLOOKUP(__xlnm._FilterDatabase_1516[[#This Row],[SAPSA Number]],'DS Point summary'!A:A,'DS Point summary'!C:C)</f>
        <v>Shadwell</v>
      </c>
      <c r="E88" s="130" t="str">
        <f>_xlfn.XLOOKUP(__xlnm._FilterDatabase_1516[[#This Row],[SAPSA Number]],'DS Point summary'!A:A,'DS Point summary'!D:D)</f>
        <v>CM</v>
      </c>
      <c r="F88" s="19" t="str">
        <f ca="1">_xlfn.XLOOKUP(__xlnm._FilterDatabase_1516[[#This Row],[SAPSA Number]],'DS Point summary'!A:A,'DS Point summary'!E:E)</f>
        <v xml:space="preserve"> </v>
      </c>
      <c r="G88" s="21">
        <f ca="1">_xlfn.XLOOKUP(__xlnm._FilterDatabase_1516[[#This Row],[SAPSA Number]],'DS Point summary'!A:A,'DS Point summary'!F:F)</f>
        <v>34</v>
      </c>
      <c r="H88" s="21" t="s">
        <v>676</v>
      </c>
      <c r="I88" s="37">
        <f t="shared" si="6"/>
        <v>0</v>
      </c>
      <c r="J88" s="24">
        <f t="shared" si="7"/>
        <v>0</v>
      </c>
      <c r="K88" s="25">
        <v>0</v>
      </c>
      <c r="L88" s="26">
        <v>0</v>
      </c>
      <c r="M88" s="25">
        <v>0</v>
      </c>
      <c r="N88" s="26">
        <v>0</v>
      </c>
      <c r="O88" s="25">
        <v>0</v>
      </c>
      <c r="P88" s="26">
        <v>0</v>
      </c>
      <c r="Q88" s="25">
        <v>0</v>
      </c>
      <c r="R88" s="26">
        <v>0</v>
      </c>
      <c r="S88" s="25">
        <v>0</v>
      </c>
      <c r="T88" s="26">
        <v>0</v>
      </c>
      <c r="U88" s="25">
        <v>0</v>
      </c>
      <c r="V88" s="26">
        <v>0</v>
      </c>
    </row>
    <row r="89" spans="1:22" x14ac:dyDescent="0.25">
      <c r="A89" s="38">
        <f t="shared" si="8"/>
        <v>3</v>
      </c>
      <c r="B89" s="35">
        <v>4272</v>
      </c>
      <c r="C89" s="129" t="str">
        <f>_xlfn.XLOOKUP(__xlnm._FilterDatabase_1516[[#This Row],[SAPSA Number]],'DS Point summary'!A:A,'DS Point summary'!B:B)</f>
        <v>Theuns Fichardt</v>
      </c>
      <c r="D89" s="129" t="str">
        <f>_xlfn.XLOOKUP(__xlnm._FilterDatabase_1516[[#This Row],[SAPSA Number]],'DS Point summary'!A:A,'DS Point summary'!C:C)</f>
        <v>Skea</v>
      </c>
      <c r="E89" s="130" t="str">
        <f>_xlfn.XLOOKUP(__xlnm._FilterDatabase_1516[[#This Row],[SAPSA Number]],'DS Point summary'!A:A,'DS Point summary'!D:D)</f>
        <v>TF</v>
      </c>
      <c r="F89" s="19" t="str">
        <f ca="1">_xlfn.XLOOKUP(__xlnm._FilterDatabase_1516[[#This Row],[SAPSA Number]],'DS Point summary'!A:A,'DS Point summary'!E:E)</f>
        <v xml:space="preserve"> </v>
      </c>
      <c r="G89" s="21">
        <f ca="1">_xlfn.XLOOKUP(__xlnm._FilterDatabase_1516[[#This Row],[SAPSA Number]],'DS Point summary'!A:A,'DS Point summary'!F:F)</f>
        <v>49</v>
      </c>
      <c r="H89" s="21" t="s">
        <v>676</v>
      </c>
      <c r="I89" s="37">
        <f t="shared" si="6"/>
        <v>0</v>
      </c>
      <c r="J89" s="24">
        <f t="shared" si="7"/>
        <v>0</v>
      </c>
      <c r="K89" s="25">
        <v>0</v>
      </c>
      <c r="L89" s="26">
        <v>0</v>
      </c>
      <c r="M89" s="25">
        <v>0</v>
      </c>
      <c r="N89" s="26">
        <v>0</v>
      </c>
      <c r="O89" s="25">
        <v>0</v>
      </c>
      <c r="P89" s="26">
        <v>0</v>
      </c>
      <c r="Q89" s="25">
        <v>0</v>
      </c>
      <c r="R89" s="26">
        <v>0</v>
      </c>
      <c r="S89" s="25">
        <v>0</v>
      </c>
      <c r="T89" s="26">
        <v>0</v>
      </c>
      <c r="U89" s="25">
        <v>0</v>
      </c>
      <c r="V89" s="26">
        <v>0</v>
      </c>
    </row>
    <row r="90" spans="1:22" x14ac:dyDescent="0.25">
      <c r="A90" s="38">
        <f t="shared" si="8"/>
        <v>3</v>
      </c>
      <c r="B90" s="35">
        <v>3587</v>
      </c>
      <c r="C90" s="129" t="str">
        <f>_xlfn.XLOOKUP(__xlnm._FilterDatabase_1516[[#This Row],[SAPSA Number]],'DS Point summary'!A:A,'DS Point summary'!B:B)</f>
        <v>Daniel Lodewyk</v>
      </c>
      <c r="D90" s="129" t="str">
        <f>_xlfn.XLOOKUP(__xlnm._FilterDatabase_1516[[#This Row],[SAPSA Number]],'DS Point summary'!A:A,'DS Point summary'!C:C)</f>
        <v>Smit</v>
      </c>
      <c r="E90" s="130" t="str">
        <f>_xlfn.XLOOKUP(__xlnm._FilterDatabase_1516[[#This Row],[SAPSA Number]],'DS Point summary'!A:A,'DS Point summary'!D:D)</f>
        <v>DL</v>
      </c>
      <c r="F90" s="19" t="str">
        <f ca="1">_xlfn.XLOOKUP(__xlnm._FilterDatabase_1516[[#This Row],[SAPSA Number]],'DS Point summary'!A:A,'DS Point summary'!E:E)</f>
        <v xml:space="preserve"> </v>
      </c>
      <c r="G90" s="21">
        <f ca="1">_xlfn.XLOOKUP(__xlnm._FilterDatabase_1516[[#This Row],[SAPSA Number]],'DS Point summary'!A:A,'DS Point summary'!F:F)</f>
        <v>37</v>
      </c>
      <c r="H90" s="21" t="s">
        <v>676</v>
      </c>
      <c r="I90" s="37">
        <f t="shared" si="6"/>
        <v>0</v>
      </c>
      <c r="J90" s="24">
        <f t="shared" si="7"/>
        <v>0</v>
      </c>
      <c r="K90" s="25">
        <v>0</v>
      </c>
      <c r="L90" s="26">
        <v>0</v>
      </c>
      <c r="M90" s="25">
        <v>0</v>
      </c>
      <c r="N90" s="26">
        <v>0</v>
      </c>
      <c r="O90" s="25">
        <v>0</v>
      </c>
      <c r="P90" s="26">
        <v>0</v>
      </c>
      <c r="Q90" s="25">
        <v>0</v>
      </c>
      <c r="R90" s="26">
        <v>0</v>
      </c>
      <c r="S90" s="25">
        <v>0</v>
      </c>
      <c r="T90" s="26">
        <v>0</v>
      </c>
      <c r="U90" s="25">
        <v>0</v>
      </c>
      <c r="V90" s="26">
        <v>0</v>
      </c>
    </row>
    <row r="91" spans="1:22" x14ac:dyDescent="0.25">
      <c r="A91" s="38">
        <f t="shared" si="8"/>
        <v>3</v>
      </c>
      <c r="B91" s="35">
        <v>572</v>
      </c>
      <c r="C91" s="129" t="str">
        <f>_xlfn.XLOOKUP(__xlnm._FilterDatabase_1516[[#This Row],[SAPSA Number]],'DS Point summary'!A:A,'DS Point summary'!B:B)</f>
        <v>DJ</v>
      </c>
      <c r="D91" s="129" t="str">
        <f>_xlfn.XLOOKUP(__xlnm._FilterDatabase_1516[[#This Row],[SAPSA Number]],'DS Point summary'!A:A,'DS Point summary'!C:C)</f>
        <v>Smith</v>
      </c>
      <c r="E91" s="130" t="str">
        <f>_xlfn.XLOOKUP(__xlnm._FilterDatabase_1516[[#This Row],[SAPSA Number]],'DS Point summary'!A:A,'DS Point summary'!D:D)</f>
        <v>DJ</v>
      </c>
      <c r="F91" s="19" t="str">
        <f ca="1">_xlfn.XLOOKUP(__xlnm._FilterDatabase_1516[[#This Row],[SAPSA Number]],'DS Point summary'!A:A,'DS Point summary'!E:E)</f>
        <v>S</v>
      </c>
      <c r="G91" s="21">
        <f ca="1">_xlfn.XLOOKUP(__xlnm._FilterDatabase_1516[[#This Row],[SAPSA Number]],'DS Point summary'!A:A,'DS Point summary'!F:F)</f>
        <v>57</v>
      </c>
      <c r="H91" s="21" t="s">
        <v>676</v>
      </c>
      <c r="I91" s="37">
        <f t="shared" si="6"/>
        <v>0</v>
      </c>
      <c r="J91" s="24">
        <f t="shared" si="7"/>
        <v>0</v>
      </c>
      <c r="K91" s="25">
        <v>0</v>
      </c>
      <c r="L91" s="26">
        <v>0</v>
      </c>
      <c r="M91" s="25">
        <v>0</v>
      </c>
      <c r="N91" s="26">
        <v>0</v>
      </c>
      <c r="O91" s="25">
        <v>0</v>
      </c>
      <c r="P91" s="26">
        <v>0</v>
      </c>
      <c r="Q91" s="25">
        <v>0</v>
      </c>
      <c r="R91" s="26">
        <v>0</v>
      </c>
      <c r="S91" s="25">
        <v>0</v>
      </c>
      <c r="T91" s="26">
        <v>0</v>
      </c>
      <c r="U91" s="25">
        <v>0</v>
      </c>
      <c r="V91" s="26">
        <v>0</v>
      </c>
    </row>
    <row r="92" spans="1:22" x14ac:dyDescent="0.25">
      <c r="A92" s="38">
        <f t="shared" si="8"/>
        <v>3</v>
      </c>
      <c r="B92" s="35">
        <v>1321</v>
      </c>
      <c r="C92" s="129" t="str">
        <f>_xlfn.XLOOKUP(__xlnm._FilterDatabase_1516[[#This Row],[SAPSA Number]],'DS Point summary'!A:A,'DS Point summary'!B:B)</f>
        <v>Neal Monisen</v>
      </c>
      <c r="D92" s="129" t="str">
        <f>_xlfn.XLOOKUP(__xlnm._FilterDatabase_1516[[#This Row],[SAPSA Number]],'DS Point summary'!A:A,'DS Point summary'!C:C)</f>
        <v>Sokay</v>
      </c>
      <c r="E92" s="130" t="str">
        <f>_xlfn.XLOOKUP(__xlnm._FilterDatabase_1516[[#This Row],[SAPSA Number]],'DS Point summary'!A:A,'DS Point summary'!D:D)</f>
        <v>NM</v>
      </c>
      <c r="F92" s="19" t="str">
        <f ca="1">_xlfn.XLOOKUP(__xlnm._FilterDatabase_1516[[#This Row],[SAPSA Number]],'DS Point summary'!A:A,'DS Point summary'!E:E)</f>
        <v xml:space="preserve"> </v>
      </c>
      <c r="G92" s="21">
        <f ca="1">_xlfn.XLOOKUP(__xlnm._FilterDatabase_1516[[#This Row],[SAPSA Number]],'DS Point summary'!A:A,'DS Point summary'!F:F)</f>
        <v>49</v>
      </c>
      <c r="H92" s="21" t="s">
        <v>676</v>
      </c>
      <c r="I92" s="37">
        <f t="shared" si="6"/>
        <v>0</v>
      </c>
      <c r="J92" s="24">
        <f t="shared" si="7"/>
        <v>0</v>
      </c>
      <c r="K92" s="25">
        <v>0</v>
      </c>
      <c r="L92" s="26">
        <v>0</v>
      </c>
      <c r="M92" s="25">
        <v>0</v>
      </c>
      <c r="N92" s="26">
        <v>0</v>
      </c>
      <c r="O92" s="25">
        <v>0</v>
      </c>
      <c r="P92" s="26">
        <v>0</v>
      </c>
      <c r="Q92" s="25">
        <v>0</v>
      </c>
      <c r="R92" s="26">
        <v>0</v>
      </c>
      <c r="S92" s="25">
        <v>0</v>
      </c>
      <c r="T92" s="26">
        <v>0</v>
      </c>
      <c r="U92" s="25">
        <v>0</v>
      </c>
      <c r="V92" s="26">
        <v>0</v>
      </c>
    </row>
    <row r="93" spans="1:22" x14ac:dyDescent="0.25">
      <c r="A93" s="34">
        <f t="shared" si="8"/>
        <v>3</v>
      </c>
      <c r="B93" s="35">
        <v>3832</v>
      </c>
      <c r="C93" s="129" t="str">
        <f>_xlfn.XLOOKUP(__xlnm._FilterDatabase_1516[[#This Row],[SAPSA Number]],'DS Point summary'!A:A,'DS Point summary'!B:B)</f>
        <v>Dion Rowlands</v>
      </c>
      <c r="D93" s="129" t="str">
        <f>_xlfn.XLOOKUP(__xlnm._FilterDatabase_1516[[#This Row],[SAPSA Number]],'DS Point summary'!A:A,'DS Point summary'!C:C)</f>
        <v>Stead</v>
      </c>
      <c r="E93" s="130" t="str">
        <f>_xlfn.XLOOKUP(__xlnm._FilterDatabase_1516[[#This Row],[SAPSA Number]],'DS Point summary'!A:A,'DS Point summary'!D:D)</f>
        <v>DR</v>
      </c>
      <c r="F93" s="19" t="str">
        <f>_xlfn.XLOOKUP(__xlnm._FilterDatabase_1516[[#This Row],[SAPSA Number]],'DS Point summary'!A:A,'DS Point summary'!E:E)</f>
        <v>S</v>
      </c>
      <c r="G93" s="21">
        <f ca="1">_xlfn.XLOOKUP(__xlnm._FilterDatabase_1516[[#This Row],[SAPSA Number]],'DS Point summary'!A:A,'DS Point summary'!F:F)</f>
        <v>50</v>
      </c>
      <c r="H93" s="21" t="s">
        <v>676</v>
      </c>
      <c r="I93" s="37">
        <f t="shared" si="6"/>
        <v>0</v>
      </c>
      <c r="J93" s="24">
        <f t="shared" si="7"/>
        <v>0</v>
      </c>
      <c r="K93" s="25">
        <v>0</v>
      </c>
      <c r="L93" s="26">
        <v>0</v>
      </c>
      <c r="M93" s="25">
        <v>0</v>
      </c>
      <c r="N93" s="26">
        <v>0</v>
      </c>
      <c r="O93" s="25">
        <v>0</v>
      </c>
      <c r="P93" s="26">
        <v>0</v>
      </c>
      <c r="Q93" s="25">
        <v>0</v>
      </c>
      <c r="R93" s="26">
        <v>0</v>
      </c>
      <c r="S93" s="25">
        <v>0</v>
      </c>
      <c r="T93" s="26">
        <v>0</v>
      </c>
      <c r="U93" s="25">
        <v>0</v>
      </c>
      <c r="V93" s="26">
        <v>0</v>
      </c>
    </row>
    <row r="94" spans="1:22" x14ac:dyDescent="0.25">
      <c r="A94" s="34">
        <f t="shared" si="8"/>
        <v>3</v>
      </c>
      <c r="B94" s="35">
        <v>3395</v>
      </c>
      <c r="C94" s="129" t="str">
        <f>_xlfn.XLOOKUP(__xlnm._FilterDatabase_1516[[#This Row],[SAPSA Number]],'DS Point summary'!A:A,'DS Point summary'!B:B)</f>
        <v>Andrea</v>
      </c>
      <c r="D94" s="129" t="str">
        <f>_xlfn.XLOOKUP(__xlnm._FilterDatabase_1516[[#This Row],[SAPSA Number]],'DS Point summary'!A:A,'DS Point summary'!C:C)</f>
        <v>Stevenson</v>
      </c>
      <c r="E94" s="130" t="str">
        <f>_xlfn.XLOOKUP(__xlnm._FilterDatabase_1516[[#This Row],[SAPSA Number]],'DS Point summary'!A:A,'DS Point summary'!D:D)</f>
        <v>A</v>
      </c>
      <c r="F94" s="19" t="str">
        <f>_xlfn.XLOOKUP(__xlnm._FilterDatabase_1516[[#This Row],[SAPSA Number]],'DS Point summary'!A:A,'DS Point summary'!E:E)</f>
        <v>Lady</v>
      </c>
      <c r="G94" s="21">
        <f ca="1">_xlfn.XLOOKUP(__xlnm._FilterDatabase_1516[[#This Row],[SAPSA Number]],'DS Point summary'!A:A,'DS Point summary'!F:F)</f>
        <v>54</v>
      </c>
      <c r="H94" s="21" t="s">
        <v>676</v>
      </c>
      <c r="I94" s="37">
        <f t="shared" si="6"/>
        <v>0</v>
      </c>
      <c r="J94" s="24">
        <f t="shared" si="7"/>
        <v>0</v>
      </c>
      <c r="K94" s="25">
        <v>0</v>
      </c>
      <c r="L94" s="26">
        <v>0</v>
      </c>
      <c r="M94" s="25">
        <v>0</v>
      </c>
      <c r="N94" s="26">
        <v>0</v>
      </c>
      <c r="O94" s="25">
        <v>0</v>
      </c>
      <c r="P94" s="26">
        <v>0</v>
      </c>
      <c r="Q94" s="25">
        <v>0</v>
      </c>
      <c r="R94" s="26">
        <v>0</v>
      </c>
      <c r="S94" s="25">
        <v>0</v>
      </c>
      <c r="T94" s="26">
        <v>0</v>
      </c>
      <c r="U94" s="25">
        <v>0</v>
      </c>
      <c r="V94" s="26">
        <v>0</v>
      </c>
    </row>
    <row r="95" spans="1:22" x14ac:dyDescent="0.25">
      <c r="A95" s="34">
        <f t="shared" si="8"/>
        <v>3</v>
      </c>
      <c r="B95" s="35">
        <v>3396</v>
      </c>
      <c r="C95" s="129" t="str">
        <f>_xlfn.XLOOKUP(__xlnm._FilterDatabase_1516[[#This Row],[SAPSA Number]],'DS Point summary'!A:A,'DS Point summary'!B:B)</f>
        <v>Irving Robert</v>
      </c>
      <c r="D95" s="129" t="str">
        <f>_xlfn.XLOOKUP(__xlnm._FilterDatabase_1516[[#This Row],[SAPSA Number]],'DS Point summary'!A:A,'DS Point summary'!C:C)</f>
        <v>Stevenson</v>
      </c>
      <c r="E95" s="130" t="str">
        <f>_xlfn.XLOOKUP(__xlnm._FilterDatabase_1516[[#This Row],[SAPSA Number]],'DS Point summary'!A:A,'DS Point summary'!D:D)</f>
        <v>IR</v>
      </c>
      <c r="F95" s="19" t="str">
        <f ca="1">_xlfn.XLOOKUP(__xlnm._FilterDatabase_1516[[#This Row],[SAPSA Number]],'DS Point summary'!A:A,'DS Point summary'!E:E)</f>
        <v>SS</v>
      </c>
      <c r="G95" s="21">
        <f ca="1">_xlfn.XLOOKUP(__xlnm._FilterDatabase_1516[[#This Row],[SAPSA Number]],'DS Point summary'!A:A,'DS Point summary'!F:F)</f>
        <v>68</v>
      </c>
      <c r="H95" s="21" t="s">
        <v>676</v>
      </c>
      <c r="I95" s="37">
        <f t="shared" si="6"/>
        <v>0</v>
      </c>
      <c r="J95" s="24">
        <f t="shared" si="7"/>
        <v>0</v>
      </c>
      <c r="K95" s="25">
        <v>0</v>
      </c>
      <c r="L95" s="26">
        <v>0</v>
      </c>
      <c r="M95" s="25">
        <v>0</v>
      </c>
      <c r="N95" s="26">
        <v>0</v>
      </c>
      <c r="O95" s="25">
        <v>0</v>
      </c>
      <c r="P95" s="26">
        <v>0</v>
      </c>
      <c r="Q95" s="25">
        <v>0</v>
      </c>
      <c r="R95" s="26">
        <v>0</v>
      </c>
      <c r="S95" s="25">
        <v>0</v>
      </c>
      <c r="T95" s="26">
        <v>0</v>
      </c>
      <c r="U95" s="25">
        <v>0</v>
      </c>
      <c r="V95" s="26">
        <v>0</v>
      </c>
    </row>
    <row r="96" spans="1:22" x14ac:dyDescent="0.25">
      <c r="A96" s="38">
        <f t="shared" si="8"/>
        <v>3</v>
      </c>
      <c r="B96" s="39">
        <v>2688</v>
      </c>
      <c r="C96" s="129" t="str">
        <f>_xlfn.XLOOKUP(__xlnm._FilterDatabase_1516[[#This Row],[SAPSA Number]],'DS Point summary'!A:A,'DS Point summary'!B:B)</f>
        <v>Durandt Hendrik</v>
      </c>
      <c r="D96" s="129" t="str">
        <f>_xlfn.XLOOKUP(__xlnm._FilterDatabase_1516[[#This Row],[SAPSA Number]],'DS Point summary'!A:A,'DS Point summary'!C:C)</f>
        <v>Storm</v>
      </c>
      <c r="E96" s="130" t="str">
        <f>_xlfn.XLOOKUP(__xlnm._FilterDatabase_1516[[#This Row],[SAPSA Number]],'DS Point summary'!A:A,'DS Point summary'!D:D)</f>
        <v>DH</v>
      </c>
      <c r="F96" s="19" t="str">
        <f ca="1">_xlfn.XLOOKUP(__xlnm._FilterDatabase_1516[[#This Row],[SAPSA Number]],'DS Point summary'!A:A,'DS Point summary'!E:E)</f>
        <v>Jnr</v>
      </c>
      <c r="G96" s="21">
        <f ca="1">_xlfn.XLOOKUP(__xlnm._FilterDatabase_1516[[#This Row],[SAPSA Number]],'DS Point summary'!A:A,'DS Point summary'!F:F)</f>
        <v>20</v>
      </c>
      <c r="H96" s="21" t="s">
        <v>676</v>
      </c>
      <c r="I96" s="37">
        <f t="shared" si="6"/>
        <v>0</v>
      </c>
      <c r="J96" s="24">
        <f t="shared" si="7"/>
        <v>0</v>
      </c>
      <c r="K96" s="25">
        <v>0</v>
      </c>
      <c r="L96" s="26">
        <v>0</v>
      </c>
      <c r="M96" s="25">
        <v>0</v>
      </c>
      <c r="N96" s="26">
        <v>0</v>
      </c>
      <c r="O96" s="25">
        <v>0</v>
      </c>
      <c r="P96" s="26">
        <v>0</v>
      </c>
      <c r="Q96" s="25">
        <v>0</v>
      </c>
      <c r="R96" s="26">
        <v>0</v>
      </c>
      <c r="S96" s="25">
        <v>0</v>
      </c>
      <c r="T96" s="26">
        <v>0</v>
      </c>
      <c r="U96" s="25">
        <v>0</v>
      </c>
      <c r="V96" s="26">
        <v>0</v>
      </c>
    </row>
    <row r="97" spans="1:22" x14ac:dyDescent="0.25">
      <c r="A97" s="38">
        <f t="shared" si="8"/>
        <v>3</v>
      </c>
      <c r="B97" s="39">
        <v>3836</v>
      </c>
      <c r="C97" s="129" t="str">
        <f>_xlfn.XLOOKUP(__xlnm._FilterDatabase_1516[[#This Row],[SAPSA Number]],'DS Point summary'!A:A,'DS Point summary'!B:B)</f>
        <v>Deon</v>
      </c>
      <c r="D97" s="129" t="str">
        <f>_xlfn.XLOOKUP(__xlnm._FilterDatabase_1516[[#This Row],[SAPSA Number]],'DS Point summary'!A:A,'DS Point summary'!C:C)</f>
        <v>Storm</v>
      </c>
      <c r="E97" s="130" t="str">
        <f>_xlfn.XLOOKUP(__xlnm._FilterDatabase_1516[[#This Row],[SAPSA Number]],'DS Point summary'!A:A,'DS Point summary'!D:D)</f>
        <v>D</v>
      </c>
      <c r="F97" s="19" t="str">
        <f ca="1">_xlfn.XLOOKUP(__xlnm._FilterDatabase_1516[[#This Row],[SAPSA Number]],'DS Point summary'!A:A,'DS Point summary'!E:E)</f>
        <v>SS</v>
      </c>
      <c r="G97" s="21">
        <f ca="1">_xlfn.XLOOKUP(__xlnm._FilterDatabase_1516[[#This Row],[SAPSA Number]],'DS Point summary'!A:A,'DS Point summary'!F:F)</f>
        <v>65</v>
      </c>
      <c r="H97" s="31" t="s">
        <v>676</v>
      </c>
      <c r="I97" s="67">
        <f t="shared" si="6"/>
        <v>0</v>
      </c>
      <c r="J97" s="24">
        <f t="shared" si="7"/>
        <v>0</v>
      </c>
      <c r="K97" s="68">
        <v>0</v>
      </c>
      <c r="L97" s="69">
        <v>0</v>
      </c>
      <c r="M97" s="68">
        <v>0</v>
      </c>
      <c r="N97" s="69">
        <v>0</v>
      </c>
      <c r="O97" s="68">
        <v>0</v>
      </c>
      <c r="P97" s="69">
        <v>0</v>
      </c>
      <c r="Q97" s="68">
        <v>0</v>
      </c>
      <c r="R97" s="69">
        <v>0</v>
      </c>
      <c r="S97" s="68">
        <v>0</v>
      </c>
      <c r="T97" s="69">
        <v>0</v>
      </c>
      <c r="U97" s="68">
        <v>0</v>
      </c>
      <c r="V97" s="69">
        <v>0</v>
      </c>
    </row>
    <row r="98" spans="1:22" x14ac:dyDescent="0.25">
      <c r="A98" s="34">
        <f t="shared" si="8"/>
        <v>3</v>
      </c>
      <c r="B98" s="35">
        <v>475</v>
      </c>
      <c r="C98" s="129" t="str">
        <f>_xlfn.XLOOKUP(__xlnm._FilterDatabase_1516[[#This Row],[SAPSA Number]],'DS Point summary'!A:A,'DS Point summary'!B:B)</f>
        <v>Wynand Johannes</v>
      </c>
      <c r="D98" s="129" t="str">
        <f>_xlfn.XLOOKUP(__xlnm._FilterDatabase_1516[[#This Row],[SAPSA Number]],'DS Point summary'!A:A,'DS Point summary'!C:C)</f>
        <v>Strydom</v>
      </c>
      <c r="E98" s="130" t="str">
        <f>_xlfn.XLOOKUP(__xlnm._FilterDatabase_1516[[#This Row],[SAPSA Number]],'DS Point summary'!A:A,'DS Point summary'!D:D)</f>
        <v>WJ</v>
      </c>
      <c r="F98" s="19" t="str">
        <f ca="1">_xlfn.XLOOKUP(__xlnm._FilterDatabase_1516[[#This Row],[SAPSA Number]],'DS Point summary'!A:A,'DS Point summary'!E:E)</f>
        <v xml:space="preserve"> </v>
      </c>
      <c r="G98" s="21">
        <f ca="1">_xlfn.XLOOKUP(__xlnm._FilterDatabase_1516[[#This Row],[SAPSA Number]],'DS Point summary'!A:A,'DS Point summary'!F:F)</f>
        <v>49</v>
      </c>
      <c r="H98" s="36" t="s">
        <v>676</v>
      </c>
      <c r="I98" s="37">
        <f t="shared" ref="I98:I123" si="9">(IF(K98&gt;0,1,0)+(IF(L98&gt;0,1,0))+(IF(M98&gt;0,1,0))+(IF(N98&gt;0,1,0))+(IF(O98&gt;0,1,0))+(IF(P98&gt;0,1,0))+(IF(Q98&gt;0,1,0))+(IF(R98&gt;0,1,0))+(IF(S98&gt;0,1,0))+(IF(T98&gt;0,1,0))+(IF(U98&gt;0,1,0))+(IF(V98&gt;0,1,0)))</f>
        <v>0</v>
      </c>
      <c r="J98" s="24">
        <f t="shared" si="7"/>
        <v>0</v>
      </c>
      <c r="K98" s="70">
        <v>0</v>
      </c>
      <c r="L98" s="71">
        <v>0</v>
      </c>
      <c r="M98" s="70">
        <v>0</v>
      </c>
      <c r="N98" s="71">
        <v>0</v>
      </c>
      <c r="O98" s="70">
        <v>0</v>
      </c>
      <c r="P98" s="71">
        <v>0</v>
      </c>
      <c r="Q98" s="70">
        <v>0</v>
      </c>
      <c r="R98" s="71">
        <v>0</v>
      </c>
      <c r="S98" s="70">
        <v>0</v>
      </c>
      <c r="T98" s="71">
        <v>0</v>
      </c>
      <c r="U98" s="70">
        <v>0</v>
      </c>
      <c r="V98" s="71">
        <v>0</v>
      </c>
    </row>
    <row r="99" spans="1:22" x14ac:dyDescent="0.25">
      <c r="A99" s="34">
        <f t="shared" si="8"/>
        <v>3</v>
      </c>
      <c r="B99" s="47">
        <v>269</v>
      </c>
      <c r="C99" s="129" t="str">
        <f>_xlfn.XLOOKUP(__xlnm._FilterDatabase_1516[[#This Row],[SAPSA Number]],'DS Point summary'!A:A,'DS Point summary'!B:B)</f>
        <v>Ruark</v>
      </c>
      <c r="D99" s="129" t="str">
        <f>_xlfn.XLOOKUP(__xlnm._FilterDatabase_1516[[#This Row],[SAPSA Number]],'DS Point summary'!A:A,'DS Point summary'!C:C)</f>
        <v>Swanepoel</v>
      </c>
      <c r="E99" s="130" t="str">
        <f>_xlfn.XLOOKUP(__xlnm._FilterDatabase_1516[[#This Row],[SAPSA Number]],'DS Point summary'!A:A,'DS Point summary'!D:D)</f>
        <v>R</v>
      </c>
      <c r="F99" s="19" t="str">
        <f ca="1">_xlfn.XLOOKUP(__xlnm._FilterDatabase_1516[[#This Row],[SAPSA Number]],'DS Point summary'!A:A,'DS Point summary'!E:E)</f>
        <v xml:space="preserve"> </v>
      </c>
      <c r="G99" s="21">
        <f ca="1">_xlfn.XLOOKUP(__xlnm._FilterDatabase_1516[[#This Row],[SAPSA Number]],'DS Point summary'!A:A,'DS Point summary'!F:F)</f>
        <v>39</v>
      </c>
      <c r="H99" s="36" t="s">
        <v>676</v>
      </c>
      <c r="I99" s="37">
        <f t="shared" si="9"/>
        <v>0</v>
      </c>
      <c r="J99" s="24">
        <f t="shared" si="7"/>
        <v>0</v>
      </c>
      <c r="K99" s="70">
        <v>0</v>
      </c>
      <c r="L99" s="71">
        <v>0</v>
      </c>
      <c r="M99" s="70">
        <v>0</v>
      </c>
      <c r="N99" s="71">
        <v>0</v>
      </c>
      <c r="O99" s="70">
        <v>0</v>
      </c>
      <c r="P99" s="71">
        <v>0</v>
      </c>
      <c r="Q99" s="70">
        <v>0</v>
      </c>
      <c r="R99" s="71">
        <v>0</v>
      </c>
      <c r="S99" s="70">
        <v>0</v>
      </c>
      <c r="T99" s="71">
        <v>0</v>
      </c>
      <c r="U99" s="70">
        <v>0</v>
      </c>
      <c r="V99" s="71">
        <v>0</v>
      </c>
    </row>
    <row r="100" spans="1:22" x14ac:dyDescent="0.25">
      <c r="A100" s="34">
        <f t="shared" si="8"/>
        <v>3</v>
      </c>
      <c r="B100" s="35">
        <v>4858</v>
      </c>
      <c r="C100" s="129" t="str">
        <f>_xlfn.XLOOKUP(__xlnm._FilterDatabase_1516[[#This Row],[SAPSA Number]],'DS Point summary'!A:A,'DS Point summary'!B:B)</f>
        <v>Jacques</v>
      </c>
      <c r="D100" s="129" t="str">
        <f>_xlfn.XLOOKUP(__xlnm._FilterDatabase_1516[[#This Row],[SAPSA Number]],'DS Point summary'!A:A,'DS Point summary'!C:C)</f>
        <v>Swanepoel</v>
      </c>
      <c r="E100" s="130" t="str">
        <f>_xlfn.XLOOKUP(__xlnm._FilterDatabase_1516[[#This Row],[SAPSA Number]],'DS Point summary'!A:A,'DS Point summary'!D:D)</f>
        <v>J</v>
      </c>
      <c r="F100" s="19" t="str">
        <f ca="1">_xlfn.XLOOKUP(__xlnm._FilterDatabase_1516[[#This Row],[SAPSA Number]],'DS Point summary'!A:A,'DS Point summary'!E:E)</f>
        <v xml:space="preserve"> </v>
      </c>
      <c r="G100" s="21">
        <f ca="1">_xlfn.XLOOKUP(__xlnm._FilterDatabase_1516[[#This Row],[SAPSA Number]],'DS Point summary'!A:A,'DS Point summary'!F:F)</f>
        <v>28</v>
      </c>
      <c r="H100" s="36" t="s">
        <v>676</v>
      </c>
      <c r="I100" s="37">
        <f t="shared" si="9"/>
        <v>0</v>
      </c>
      <c r="J100" s="24">
        <f t="shared" si="7"/>
        <v>0</v>
      </c>
      <c r="K100" s="70">
        <v>0</v>
      </c>
      <c r="L100" s="71">
        <v>0</v>
      </c>
      <c r="M100" s="70">
        <v>0</v>
      </c>
      <c r="N100" s="71">
        <v>0</v>
      </c>
      <c r="O100" s="70">
        <v>0</v>
      </c>
      <c r="P100" s="71">
        <v>0</v>
      </c>
      <c r="Q100" s="70">
        <v>0</v>
      </c>
      <c r="R100" s="71">
        <v>0</v>
      </c>
      <c r="S100" s="70">
        <v>0</v>
      </c>
      <c r="T100" s="71">
        <v>0</v>
      </c>
      <c r="U100" s="70">
        <v>0</v>
      </c>
      <c r="V100" s="71">
        <v>0</v>
      </c>
    </row>
    <row r="101" spans="1:22" x14ac:dyDescent="0.25">
      <c r="A101" s="34">
        <f t="shared" si="8"/>
        <v>3</v>
      </c>
      <c r="B101" s="35">
        <v>2960</v>
      </c>
      <c r="C101" s="129" t="str">
        <f>_xlfn.XLOOKUP(__xlnm._FilterDatabase_1516[[#This Row],[SAPSA Number]],'DS Point summary'!A:A,'DS Point summary'!B:B)</f>
        <v>Henno</v>
      </c>
      <c r="D101" s="129" t="str">
        <f>_xlfn.XLOOKUP(__xlnm._FilterDatabase_1516[[#This Row],[SAPSA Number]],'DS Point summary'!A:A,'DS Point summary'!C:C)</f>
        <v>Terblanche</v>
      </c>
      <c r="E101" s="130" t="str">
        <f>_xlfn.XLOOKUP(__xlnm._FilterDatabase_1516[[#This Row],[SAPSA Number]],'DS Point summary'!A:A,'DS Point summary'!D:D)</f>
        <v>H</v>
      </c>
      <c r="F101" s="19" t="str">
        <f ca="1">_xlfn.XLOOKUP(__xlnm._FilterDatabase_1516[[#This Row],[SAPSA Number]],'DS Point summary'!A:A,'DS Point summary'!E:E)</f>
        <v xml:space="preserve"> </v>
      </c>
      <c r="G101" s="21">
        <f ca="1">_xlfn.XLOOKUP(__xlnm._FilterDatabase_1516[[#This Row],[SAPSA Number]],'DS Point summary'!A:A,'DS Point summary'!F:F)</f>
        <v>45</v>
      </c>
      <c r="H101" s="36" t="s">
        <v>676</v>
      </c>
      <c r="I101" s="37">
        <f t="shared" si="9"/>
        <v>0</v>
      </c>
      <c r="J101" s="24">
        <f t="shared" si="7"/>
        <v>0</v>
      </c>
      <c r="K101" s="70">
        <v>0</v>
      </c>
      <c r="L101" s="71">
        <v>0</v>
      </c>
      <c r="M101" s="70">
        <v>0</v>
      </c>
      <c r="N101" s="71">
        <v>0</v>
      </c>
      <c r="O101" s="70">
        <v>0</v>
      </c>
      <c r="P101" s="71">
        <v>0</v>
      </c>
      <c r="Q101" s="70">
        <v>0</v>
      </c>
      <c r="R101" s="71">
        <v>0</v>
      </c>
      <c r="S101" s="70">
        <v>0</v>
      </c>
      <c r="T101" s="71">
        <v>0</v>
      </c>
      <c r="U101" s="70">
        <v>0</v>
      </c>
      <c r="V101" s="71">
        <v>0</v>
      </c>
    </row>
    <row r="102" spans="1:22" x14ac:dyDescent="0.25">
      <c r="A102" s="34">
        <f t="shared" si="8"/>
        <v>3</v>
      </c>
      <c r="B102" s="35">
        <v>807</v>
      </c>
      <c r="C102" s="129" t="str">
        <f>_xlfn.XLOOKUP(__xlnm._FilterDatabase_1516[[#This Row],[SAPSA Number]],'DS Point summary'!A:A,'DS Point summary'!B:B)</f>
        <v>Frederik Christoffel</v>
      </c>
      <c r="D102" s="129" t="str">
        <f>_xlfn.XLOOKUP(__xlnm._FilterDatabase_1516[[#This Row],[SAPSA Number]],'DS Point summary'!A:A,'DS Point summary'!C:C)</f>
        <v>Truter</v>
      </c>
      <c r="E102" s="130" t="str">
        <f>_xlfn.XLOOKUP(__xlnm._FilterDatabase_1516[[#This Row],[SAPSA Number]],'DS Point summary'!A:A,'DS Point summary'!D:D)</f>
        <v>FC</v>
      </c>
      <c r="F102" s="19" t="str">
        <f ca="1">_xlfn.XLOOKUP(__xlnm._FilterDatabase_1516[[#This Row],[SAPSA Number]],'DS Point summary'!A:A,'DS Point summary'!E:E)</f>
        <v>Jnr</v>
      </c>
      <c r="G102" s="21">
        <f ca="1">_xlfn.XLOOKUP(__xlnm._FilterDatabase_1516[[#This Row],[SAPSA Number]],'DS Point summary'!A:A,'DS Point summary'!F:F)</f>
        <v>20</v>
      </c>
      <c r="H102" s="36" t="s">
        <v>676</v>
      </c>
      <c r="I102" s="37">
        <f t="shared" si="9"/>
        <v>0</v>
      </c>
      <c r="J102" s="24">
        <f t="shared" si="7"/>
        <v>0</v>
      </c>
      <c r="K102" s="70">
        <v>0</v>
      </c>
      <c r="L102" s="71">
        <v>0</v>
      </c>
      <c r="M102" s="70">
        <v>0</v>
      </c>
      <c r="N102" s="71">
        <v>0</v>
      </c>
      <c r="O102" s="70">
        <v>0</v>
      </c>
      <c r="P102" s="71">
        <v>0</v>
      </c>
      <c r="Q102" s="70">
        <v>0</v>
      </c>
      <c r="R102" s="71">
        <v>0</v>
      </c>
      <c r="S102" s="70">
        <v>0</v>
      </c>
      <c r="T102" s="71">
        <v>0</v>
      </c>
      <c r="U102" s="70">
        <v>0</v>
      </c>
      <c r="V102" s="71">
        <v>0</v>
      </c>
    </row>
    <row r="103" spans="1:22" x14ac:dyDescent="0.25">
      <c r="A103" s="34">
        <f t="shared" si="8"/>
        <v>3</v>
      </c>
      <c r="B103" s="35">
        <v>1113</v>
      </c>
      <c r="C103" s="129" t="str">
        <f>_xlfn.XLOOKUP(__xlnm._FilterDatabase_1516[[#This Row],[SAPSA Number]],'DS Point summary'!A:A,'DS Point summary'!B:B)</f>
        <v>Frik</v>
      </c>
      <c r="D103" s="129" t="str">
        <f>_xlfn.XLOOKUP(__xlnm._FilterDatabase_1516[[#This Row],[SAPSA Number]],'DS Point summary'!A:A,'DS Point summary'!C:C)</f>
        <v>Truter</v>
      </c>
      <c r="E103" s="130" t="str">
        <f>_xlfn.XLOOKUP(__xlnm._FilterDatabase_1516[[#This Row],[SAPSA Number]],'DS Point summary'!A:A,'DS Point summary'!D:D)</f>
        <v>FC</v>
      </c>
      <c r="F103" s="19" t="str">
        <f ca="1">_xlfn.XLOOKUP(__xlnm._FilterDatabase_1516[[#This Row],[SAPSA Number]],'DS Point summary'!A:A,'DS Point summary'!E:E)</f>
        <v>S</v>
      </c>
      <c r="G103" s="21">
        <f ca="1">_xlfn.XLOOKUP(__xlnm._FilterDatabase_1516[[#This Row],[SAPSA Number]],'DS Point summary'!A:A,'DS Point summary'!F:F)</f>
        <v>58</v>
      </c>
      <c r="H103" s="36" t="s">
        <v>676</v>
      </c>
      <c r="I103" s="37">
        <f t="shared" si="9"/>
        <v>0</v>
      </c>
      <c r="J103" s="24">
        <f t="shared" si="7"/>
        <v>0</v>
      </c>
      <c r="K103" s="70">
        <v>0</v>
      </c>
      <c r="L103" s="71">
        <v>0</v>
      </c>
      <c r="M103" s="70">
        <v>0</v>
      </c>
      <c r="N103" s="71">
        <v>0</v>
      </c>
      <c r="O103" s="70">
        <v>0</v>
      </c>
      <c r="P103" s="71">
        <v>0</v>
      </c>
      <c r="Q103" s="70">
        <v>0</v>
      </c>
      <c r="R103" s="71">
        <v>0</v>
      </c>
      <c r="S103" s="70">
        <v>0</v>
      </c>
      <c r="T103" s="71">
        <v>0</v>
      </c>
      <c r="U103" s="70">
        <v>0</v>
      </c>
      <c r="V103" s="71">
        <v>0</v>
      </c>
    </row>
    <row r="104" spans="1:22" x14ac:dyDescent="0.25">
      <c r="A104" s="34">
        <f t="shared" si="8"/>
        <v>3</v>
      </c>
      <c r="B104" s="35">
        <v>4672</v>
      </c>
      <c r="C104" s="129" t="str">
        <f>_xlfn.XLOOKUP(__xlnm._FilterDatabase_1516[[#This Row],[SAPSA Number]],'DS Point summary'!A:A,'DS Point summary'!B:B)</f>
        <v>Frederick John</v>
      </c>
      <c r="D104" s="129" t="str">
        <f>_xlfn.XLOOKUP(__xlnm._FilterDatabase_1516[[#This Row],[SAPSA Number]],'DS Point summary'!A:A,'DS Point summary'!C:C)</f>
        <v>Turnbull</v>
      </c>
      <c r="E104" s="130" t="str">
        <f>_xlfn.XLOOKUP(__xlnm._FilterDatabase_1516[[#This Row],[SAPSA Number]],'DS Point summary'!A:A,'DS Point summary'!D:D)</f>
        <v>FJ</v>
      </c>
      <c r="F104" s="19" t="str">
        <f ca="1">_xlfn.XLOOKUP(__xlnm._FilterDatabase_1516[[#This Row],[SAPSA Number]],'DS Point summary'!A:A,'DS Point summary'!E:E)</f>
        <v>S</v>
      </c>
      <c r="G104" s="21">
        <f ca="1">_xlfn.XLOOKUP(__xlnm._FilterDatabase_1516[[#This Row],[SAPSA Number]],'DS Point summary'!A:A,'DS Point summary'!F:F)</f>
        <v>57</v>
      </c>
      <c r="H104" s="36" t="s">
        <v>676</v>
      </c>
      <c r="I104" s="37">
        <f t="shared" si="9"/>
        <v>0</v>
      </c>
      <c r="J104" s="24">
        <f t="shared" si="7"/>
        <v>0</v>
      </c>
      <c r="K104" s="70">
        <v>0</v>
      </c>
      <c r="L104" s="71">
        <v>0</v>
      </c>
      <c r="M104" s="70">
        <v>0</v>
      </c>
      <c r="N104" s="71">
        <v>0</v>
      </c>
      <c r="O104" s="70">
        <v>0</v>
      </c>
      <c r="P104" s="71">
        <v>0</v>
      </c>
      <c r="Q104" s="70">
        <v>0</v>
      </c>
      <c r="R104" s="71">
        <v>0</v>
      </c>
      <c r="S104" s="70">
        <v>0</v>
      </c>
      <c r="T104" s="71">
        <v>0</v>
      </c>
      <c r="U104" s="70">
        <v>0</v>
      </c>
      <c r="V104" s="71">
        <v>0</v>
      </c>
    </row>
    <row r="105" spans="1:22" x14ac:dyDescent="0.25">
      <c r="A105" s="34">
        <f t="shared" si="8"/>
        <v>3</v>
      </c>
      <c r="B105" s="53">
        <v>1547</v>
      </c>
      <c r="C105" s="129" t="str">
        <f>_xlfn.XLOOKUP(__xlnm._FilterDatabase_1516[[#This Row],[SAPSA Number]],'DS Point summary'!A:A,'DS Point summary'!B:B)</f>
        <v>Marius Frans</v>
      </c>
      <c r="D105" s="129" t="str">
        <f>_xlfn.XLOOKUP(__xlnm._FilterDatabase_1516[[#This Row],[SAPSA Number]],'DS Point summary'!A:A,'DS Point summary'!C:C)</f>
        <v>van Biljon</v>
      </c>
      <c r="E105" s="130" t="str">
        <f>_xlfn.XLOOKUP(__xlnm._FilterDatabase_1516[[#This Row],[SAPSA Number]],'DS Point summary'!A:A,'DS Point summary'!D:D)</f>
        <v>MF</v>
      </c>
      <c r="F105" s="19" t="str">
        <f>_xlfn.XLOOKUP(__xlnm._FilterDatabase_1516[[#This Row],[SAPSA Number]],'DS Point summary'!A:A,'DS Point summary'!E:E)</f>
        <v>S</v>
      </c>
      <c r="G105" s="21">
        <f ca="1">_xlfn.XLOOKUP(__xlnm._FilterDatabase_1516[[#This Row],[SAPSA Number]],'DS Point summary'!A:A,'DS Point summary'!F:F)</f>
        <v>50</v>
      </c>
      <c r="H105" s="36" t="s">
        <v>676</v>
      </c>
      <c r="I105" s="37">
        <f t="shared" si="9"/>
        <v>0</v>
      </c>
      <c r="J105" s="24">
        <f t="shared" si="7"/>
        <v>0</v>
      </c>
      <c r="K105" s="70">
        <v>0</v>
      </c>
      <c r="L105" s="71">
        <v>0</v>
      </c>
      <c r="M105" s="70">
        <v>0</v>
      </c>
      <c r="N105" s="71">
        <v>0</v>
      </c>
      <c r="O105" s="70">
        <v>0</v>
      </c>
      <c r="P105" s="71">
        <v>0</v>
      </c>
      <c r="Q105" s="70">
        <v>0</v>
      </c>
      <c r="R105" s="71">
        <v>0</v>
      </c>
      <c r="S105" s="70">
        <v>0</v>
      </c>
      <c r="T105" s="71">
        <v>0</v>
      </c>
      <c r="U105" s="70">
        <v>0</v>
      </c>
      <c r="V105" s="71">
        <v>0</v>
      </c>
    </row>
    <row r="106" spans="1:22" x14ac:dyDescent="0.25">
      <c r="A106" s="34">
        <f t="shared" si="8"/>
        <v>3</v>
      </c>
      <c r="B106" s="35">
        <v>1931</v>
      </c>
      <c r="C106" s="129" t="str">
        <f>_xlfn.XLOOKUP(__xlnm._FilterDatabase_1516[[#This Row],[SAPSA Number]],'DS Point summary'!A:A,'DS Point summary'!B:B)</f>
        <v>Sylvia</v>
      </c>
      <c r="D106" s="129" t="str">
        <f>_xlfn.XLOOKUP(__xlnm._FilterDatabase_1516[[#This Row],[SAPSA Number]],'DS Point summary'!A:A,'DS Point summary'!C:C)</f>
        <v>Van der Neut</v>
      </c>
      <c r="E106" s="130" t="str">
        <f>_xlfn.XLOOKUP(__xlnm._FilterDatabase_1516[[#This Row],[SAPSA Number]],'DS Point summary'!A:A,'DS Point summary'!D:D)</f>
        <v>S</v>
      </c>
      <c r="F106" s="19" t="str">
        <f>_xlfn.XLOOKUP(__xlnm._FilterDatabase_1516[[#This Row],[SAPSA Number]],'DS Point summary'!A:A,'DS Point summary'!E:E)</f>
        <v>Lady</v>
      </c>
      <c r="G106" s="21">
        <f ca="1">_xlfn.XLOOKUP(__xlnm._FilterDatabase_1516[[#This Row],[SAPSA Number]],'DS Point summary'!A:A,'DS Point summary'!F:F)</f>
        <v>53</v>
      </c>
      <c r="H106" s="36" t="s">
        <v>676</v>
      </c>
      <c r="I106" s="37">
        <f t="shared" si="9"/>
        <v>0</v>
      </c>
      <c r="J106" s="24">
        <f t="shared" si="7"/>
        <v>0</v>
      </c>
      <c r="K106" s="70">
        <v>0</v>
      </c>
      <c r="L106" s="71">
        <v>0</v>
      </c>
      <c r="M106" s="70">
        <v>0</v>
      </c>
      <c r="N106" s="71">
        <v>0</v>
      </c>
      <c r="O106" s="70">
        <v>0</v>
      </c>
      <c r="P106" s="71">
        <v>0</v>
      </c>
      <c r="Q106" s="70">
        <v>0</v>
      </c>
      <c r="R106" s="71">
        <v>0</v>
      </c>
      <c r="S106" s="70">
        <v>0</v>
      </c>
      <c r="T106" s="71">
        <v>0</v>
      </c>
      <c r="U106" s="70">
        <v>0</v>
      </c>
      <c r="V106" s="71">
        <v>0</v>
      </c>
    </row>
    <row r="107" spans="1:22" x14ac:dyDescent="0.25">
      <c r="A107" s="34">
        <f t="shared" si="8"/>
        <v>3</v>
      </c>
      <c r="B107" s="53">
        <v>3837</v>
      </c>
      <c r="C107" s="129" t="str">
        <f>_xlfn.XLOOKUP(__xlnm._FilterDatabase_1516[[#This Row],[SAPSA Number]],'DS Point summary'!A:A,'DS Point summary'!B:B)</f>
        <v>Danéel Jonne</v>
      </c>
      <c r="D107" s="129" t="str">
        <f>_xlfn.XLOOKUP(__xlnm._FilterDatabase_1516[[#This Row],[SAPSA Number]],'DS Point summary'!A:A,'DS Point summary'!C:C)</f>
        <v>Van Eck</v>
      </c>
      <c r="E107" s="130" t="str">
        <f>_xlfn.XLOOKUP(__xlnm._FilterDatabase_1516[[#This Row],[SAPSA Number]],'DS Point summary'!A:A,'DS Point summary'!D:D)</f>
        <v>DJ</v>
      </c>
      <c r="F107" s="19" t="str">
        <f ca="1">_xlfn.XLOOKUP(__xlnm._FilterDatabase_1516[[#This Row],[SAPSA Number]],'DS Point summary'!A:A,'DS Point summary'!E:E)</f>
        <v xml:space="preserve"> </v>
      </c>
      <c r="G107" s="21">
        <f ca="1">_xlfn.XLOOKUP(__xlnm._FilterDatabase_1516[[#This Row],[SAPSA Number]],'DS Point summary'!A:A,'DS Point summary'!F:F)</f>
        <v>46</v>
      </c>
      <c r="H107" s="36" t="s">
        <v>676</v>
      </c>
      <c r="I107" s="37">
        <f t="shared" si="9"/>
        <v>0</v>
      </c>
      <c r="J107" s="24">
        <f t="shared" si="7"/>
        <v>0</v>
      </c>
      <c r="K107" s="70">
        <v>0</v>
      </c>
      <c r="L107" s="71">
        <v>0</v>
      </c>
      <c r="M107" s="70">
        <v>0</v>
      </c>
      <c r="N107" s="71">
        <v>0</v>
      </c>
      <c r="O107" s="70">
        <v>0</v>
      </c>
      <c r="P107" s="71">
        <v>0</v>
      </c>
      <c r="Q107" s="70">
        <v>0</v>
      </c>
      <c r="R107" s="71">
        <v>0</v>
      </c>
      <c r="S107" s="70">
        <v>0</v>
      </c>
      <c r="T107" s="71">
        <v>0</v>
      </c>
      <c r="U107" s="70">
        <v>0</v>
      </c>
      <c r="V107" s="71">
        <v>0</v>
      </c>
    </row>
    <row r="108" spans="1:22" x14ac:dyDescent="0.25">
      <c r="A108" s="34">
        <f t="shared" si="8"/>
        <v>3</v>
      </c>
      <c r="B108" s="47">
        <v>6436</v>
      </c>
      <c r="C108" s="129" t="str">
        <f>_xlfn.XLOOKUP(__xlnm._FilterDatabase_1516[[#This Row],[SAPSA Number]],'DS Point summary'!A:A,'DS Point summary'!B:B)</f>
        <v>Johan</v>
      </c>
      <c r="D108" s="129" t="str">
        <f>_xlfn.XLOOKUP(__xlnm._FilterDatabase_1516[[#This Row],[SAPSA Number]],'DS Point summary'!A:A,'DS Point summary'!C:C)</f>
        <v>van Greunen</v>
      </c>
      <c r="E108" s="130" t="str">
        <f>_xlfn.XLOOKUP(__xlnm._FilterDatabase_1516[[#This Row],[SAPSA Number]],'DS Point summary'!A:A,'DS Point summary'!D:D)</f>
        <v>J</v>
      </c>
      <c r="F108" s="19" t="str">
        <f ca="1">_xlfn.XLOOKUP(__xlnm._FilterDatabase_1516[[#This Row],[SAPSA Number]],'DS Point summary'!A:A,'DS Point summary'!E:E)</f>
        <v xml:space="preserve"> </v>
      </c>
      <c r="G108" s="21">
        <f ca="1">_xlfn.XLOOKUP(__xlnm._FilterDatabase_1516[[#This Row],[SAPSA Number]],'DS Point summary'!A:A,'DS Point summary'!F:F)</f>
        <v>43</v>
      </c>
      <c r="H108" s="36" t="s">
        <v>676</v>
      </c>
      <c r="I108" s="37">
        <f t="shared" si="9"/>
        <v>0</v>
      </c>
      <c r="J108" s="24">
        <f t="shared" si="7"/>
        <v>0</v>
      </c>
      <c r="K108" s="70">
        <v>0</v>
      </c>
      <c r="L108" s="71">
        <v>0</v>
      </c>
      <c r="M108" s="70">
        <v>0</v>
      </c>
      <c r="N108" s="71">
        <v>0</v>
      </c>
      <c r="O108" s="70">
        <v>0</v>
      </c>
      <c r="P108" s="71">
        <v>0</v>
      </c>
      <c r="Q108" s="70">
        <v>0</v>
      </c>
      <c r="R108" s="71">
        <v>0</v>
      </c>
      <c r="S108" s="70">
        <v>0</v>
      </c>
      <c r="T108" s="71">
        <v>0</v>
      </c>
      <c r="U108" s="70">
        <v>0</v>
      </c>
      <c r="V108" s="71">
        <v>0</v>
      </c>
    </row>
    <row r="109" spans="1:22" x14ac:dyDescent="0.25">
      <c r="A109" s="34">
        <f t="shared" si="8"/>
        <v>3</v>
      </c>
      <c r="B109" s="35">
        <v>4441</v>
      </c>
      <c r="C109" s="129" t="str">
        <f>_xlfn.XLOOKUP(__xlnm._FilterDatabase_1516[[#This Row],[SAPSA Number]],'DS Point summary'!A:A,'DS Point summary'!B:B)</f>
        <v>Byron</v>
      </c>
      <c r="D109" s="129" t="str">
        <f>_xlfn.XLOOKUP(__xlnm._FilterDatabase_1516[[#This Row],[SAPSA Number]],'DS Point summary'!A:A,'DS Point summary'!C:C)</f>
        <v>van Heerden</v>
      </c>
      <c r="E109" s="130" t="str">
        <f>_xlfn.XLOOKUP(__xlnm._FilterDatabase_1516[[#This Row],[SAPSA Number]],'DS Point summary'!A:A,'DS Point summary'!D:D)</f>
        <v>B</v>
      </c>
      <c r="F109" s="19" t="str">
        <f ca="1">_xlfn.XLOOKUP(__xlnm._FilterDatabase_1516[[#This Row],[SAPSA Number]],'DS Point summary'!A:A,'DS Point summary'!E:E)</f>
        <v xml:space="preserve"> </v>
      </c>
      <c r="G109" s="21">
        <f ca="1">_xlfn.XLOOKUP(__xlnm._FilterDatabase_1516[[#This Row],[SAPSA Number]],'DS Point summary'!A:A,'DS Point summary'!F:F)</f>
        <v>31</v>
      </c>
      <c r="H109" s="36" t="s">
        <v>676</v>
      </c>
      <c r="I109" s="37">
        <f t="shared" si="9"/>
        <v>0</v>
      </c>
      <c r="J109" s="24">
        <f t="shared" si="7"/>
        <v>0</v>
      </c>
      <c r="K109" s="70">
        <v>0</v>
      </c>
      <c r="L109" s="71">
        <v>0</v>
      </c>
      <c r="M109" s="70">
        <v>0</v>
      </c>
      <c r="N109" s="71">
        <v>0</v>
      </c>
      <c r="O109" s="70">
        <v>0</v>
      </c>
      <c r="P109" s="71">
        <v>0</v>
      </c>
      <c r="Q109" s="70">
        <v>0</v>
      </c>
      <c r="R109" s="71">
        <v>0</v>
      </c>
      <c r="S109" s="70">
        <v>0</v>
      </c>
      <c r="T109" s="71">
        <v>0</v>
      </c>
      <c r="U109" s="70">
        <v>0</v>
      </c>
      <c r="V109" s="71">
        <v>0</v>
      </c>
    </row>
    <row r="110" spans="1:22" x14ac:dyDescent="0.25">
      <c r="A110" s="34">
        <f t="shared" si="8"/>
        <v>3</v>
      </c>
      <c r="B110" s="35">
        <v>5262</v>
      </c>
      <c r="C110" s="129" t="str">
        <f>_xlfn.XLOOKUP(__xlnm._FilterDatabase_1516[[#This Row],[SAPSA Number]],'DS Point summary'!A:A,'DS Point summary'!B:B)</f>
        <v>Andre</v>
      </c>
      <c r="D110" s="129" t="str">
        <f>_xlfn.XLOOKUP(__xlnm._FilterDatabase_1516[[#This Row],[SAPSA Number]],'DS Point summary'!A:A,'DS Point summary'!C:C)</f>
        <v>van Rooyen</v>
      </c>
      <c r="E110" s="130" t="str">
        <f>_xlfn.XLOOKUP(__xlnm._FilterDatabase_1516[[#This Row],[SAPSA Number]],'DS Point summary'!A:A,'DS Point summary'!D:D)</f>
        <v>A</v>
      </c>
      <c r="F110" s="19" t="str">
        <f ca="1">_xlfn.XLOOKUP(__xlnm._FilterDatabase_1516[[#This Row],[SAPSA Number]],'DS Point summary'!A:A,'DS Point summary'!E:E)</f>
        <v xml:space="preserve"> </v>
      </c>
      <c r="G110" s="21">
        <f ca="1">_xlfn.XLOOKUP(__xlnm._FilterDatabase_1516[[#This Row],[SAPSA Number]],'DS Point summary'!A:A,'DS Point summary'!F:F)</f>
        <v>45</v>
      </c>
      <c r="H110" s="36" t="s">
        <v>676</v>
      </c>
      <c r="I110" s="37">
        <f t="shared" si="9"/>
        <v>0</v>
      </c>
      <c r="J110" s="24">
        <f t="shared" si="7"/>
        <v>0</v>
      </c>
      <c r="K110" s="70">
        <v>0</v>
      </c>
      <c r="L110" s="71">
        <v>0</v>
      </c>
      <c r="M110" s="70">
        <v>0</v>
      </c>
      <c r="N110" s="71">
        <v>0</v>
      </c>
      <c r="O110" s="70">
        <v>0</v>
      </c>
      <c r="P110" s="71">
        <v>0</v>
      </c>
      <c r="Q110" s="70">
        <v>0</v>
      </c>
      <c r="R110" s="71">
        <v>0</v>
      </c>
      <c r="S110" s="70">
        <v>0</v>
      </c>
      <c r="T110" s="71">
        <v>0</v>
      </c>
      <c r="U110" s="70">
        <v>0</v>
      </c>
      <c r="V110" s="71">
        <v>0</v>
      </c>
    </row>
    <row r="111" spans="1:22" x14ac:dyDescent="0.25">
      <c r="A111" s="34">
        <f t="shared" si="8"/>
        <v>3</v>
      </c>
      <c r="B111" s="35">
        <v>5760</v>
      </c>
      <c r="C111" s="129" t="str">
        <f>_xlfn.XLOOKUP(__xlnm._FilterDatabase_1516[[#This Row],[SAPSA Number]],'DS Point summary'!A:A,'DS Point summary'!B:B)</f>
        <v>Jeann</v>
      </c>
      <c r="D111" s="129" t="str">
        <f>_xlfn.XLOOKUP(__xlnm._FilterDatabase_1516[[#This Row],[SAPSA Number]],'DS Point summary'!A:A,'DS Point summary'!C:C)</f>
        <v>van Rooyen</v>
      </c>
      <c r="E111" s="130" t="str">
        <f>_xlfn.XLOOKUP(__xlnm._FilterDatabase_1516[[#This Row],[SAPSA Number]],'DS Point summary'!A:A,'DS Point summary'!D:D)</f>
        <v>J</v>
      </c>
      <c r="F111" s="19" t="str">
        <f ca="1">_xlfn.XLOOKUP(__xlnm._FilterDatabase_1516[[#This Row],[SAPSA Number]],'DS Point summary'!A:A,'DS Point summary'!E:E)</f>
        <v xml:space="preserve"> </v>
      </c>
      <c r="G111" s="21">
        <f ca="1">_xlfn.XLOOKUP(__xlnm._FilterDatabase_1516[[#This Row],[SAPSA Number]],'DS Point summary'!A:A,'DS Point summary'!F:F)</f>
        <v>38</v>
      </c>
      <c r="H111" s="36" t="s">
        <v>676</v>
      </c>
      <c r="I111" s="37">
        <f t="shared" si="9"/>
        <v>0</v>
      </c>
      <c r="J111" s="24">
        <f t="shared" si="7"/>
        <v>0</v>
      </c>
      <c r="K111" s="70">
        <v>0</v>
      </c>
      <c r="L111" s="71">
        <v>0</v>
      </c>
      <c r="M111" s="70">
        <v>0</v>
      </c>
      <c r="N111" s="71">
        <v>0</v>
      </c>
      <c r="O111" s="70">
        <v>0</v>
      </c>
      <c r="P111" s="71">
        <v>0</v>
      </c>
      <c r="Q111" s="70">
        <v>0</v>
      </c>
      <c r="R111" s="71">
        <v>0</v>
      </c>
      <c r="S111" s="70">
        <v>0</v>
      </c>
      <c r="T111" s="71">
        <v>0</v>
      </c>
      <c r="U111" s="70">
        <v>0</v>
      </c>
      <c r="V111" s="71">
        <v>0</v>
      </c>
    </row>
    <row r="112" spans="1:22" x14ac:dyDescent="0.25">
      <c r="A112" s="34">
        <f t="shared" si="8"/>
        <v>3</v>
      </c>
      <c r="B112" s="35">
        <v>5971</v>
      </c>
      <c r="C112" s="129" t="str">
        <f>_xlfn.XLOOKUP(__xlnm._FilterDatabase_1516[[#This Row],[SAPSA Number]],'DS Point summary'!A:A,'DS Point summary'!B:B)</f>
        <v>Hendrik</v>
      </c>
      <c r="D112" s="129" t="str">
        <f>_xlfn.XLOOKUP(__xlnm._FilterDatabase_1516[[#This Row],[SAPSA Number]],'DS Point summary'!A:A,'DS Point summary'!C:C)</f>
        <v>van Rooyen</v>
      </c>
      <c r="E112" s="130" t="str">
        <f>_xlfn.XLOOKUP(__xlnm._FilterDatabase_1516[[#This Row],[SAPSA Number]],'DS Point summary'!A:A,'DS Point summary'!D:D)</f>
        <v>H</v>
      </c>
      <c r="F112" s="19" t="str">
        <f ca="1">_xlfn.XLOOKUP(__xlnm._FilterDatabase_1516[[#This Row],[SAPSA Number]],'DS Point summary'!A:A,'DS Point summary'!E:E)</f>
        <v xml:space="preserve"> </v>
      </c>
      <c r="G112" s="21">
        <f ca="1">_xlfn.XLOOKUP(__xlnm._FilterDatabase_1516[[#This Row],[SAPSA Number]],'DS Point summary'!A:A,'DS Point summary'!F:F)</f>
        <v>49</v>
      </c>
      <c r="H112" s="36" t="s">
        <v>676</v>
      </c>
      <c r="I112" s="37">
        <f t="shared" si="9"/>
        <v>0</v>
      </c>
      <c r="J112" s="24">
        <f t="shared" si="7"/>
        <v>0</v>
      </c>
      <c r="K112" s="70">
        <v>0</v>
      </c>
      <c r="L112" s="71">
        <v>0</v>
      </c>
      <c r="M112" s="70">
        <v>0</v>
      </c>
      <c r="N112" s="71">
        <v>0</v>
      </c>
      <c r="O112" s="70">
        <v>0</v>
      </c>
      <c r="P112" s="71">
        <v>0</v>
      </c>
      <c r="Q112" s="70">
        <v>0</v>
      </c>
      <c r="R112" s="71">
        <v>0</v>
      </c>
      <c r="S112" s="70">
        <v>0</v>
      </c>
      <c r="T112" s="71">
        <v>0</v>
      </c>
      <c r="U112" s="70">
        <v>0</v>
      </c>
      <c r="V112" s="71">
        <v>0</v>
      </c>
    </row>
    <row r="113" spans="1:22" x14ac:dyDescent="0.25">
      <c r="A113" s="34">
        <f t="shared" ref="A113:A123" si="10">RANK(J113,J$2:J$136,0)</f>
        <v>3</v>
      </c>
      <c r="B113" s="35">
        <v>1250</v>
      </c>
      <c r="C113" s="129" t="str">
        <f>_xlfn.XLOOKUP(__xlnm._FilterDatabase_1516[[#This Row],[SAPSA Number]],'DS Point summary'!A:A,'DS Point summary'!B:B)</f>
        <v>Carel Riaan</v>
      </c>
      <c r="D113" s="129" t="str">
        <f>_xlfn.XLOOKUP(__xlnm._FilterDatabase_1516[[#This Row],[SAPSA Number]],'DS Point summary'!A:A,'DS Point summary'!C:C)</f>
        <v>Venter</v>
      </c>
      <c r="E113" s="130" t="str">
        <f>_xlfn.XLOOKUP(__xlnm._FilterDatabase_1516[[#This Row],[SAPSA Number]],'DS Point summary'!A:A,'DS Point summary'!D:D)</f>
        <v>CR</v>
      </c>
      <c r="F113" s="19" t="str">
        <f ca="1">_xlfn.XLOOKUP(__xlnm._FilterDatabase_1516[[#This Row],[SAPSA Number]],'DS Point summary'!A:A,'DS Point summary'!E:E)</f>
        <v>S</v>
      </c>
      <c r="G113" s="21">
        <f ca="1">_xlfn.XLOOKUP(__xlnm._FilterDatabase_1516[[#This Row],[SAPSA Number]],'DS Point summary'!A:A,'DS Point summary'!F:F)</f>
        <v>52</v>
      </c>
      <c r="H113" s="36" t="s">
        <v>676</v>
      </c>
      <c r="I113" s="37">
        <f t="shared" si="9"/>
        <v>0</v>
      </c>
      <c r="J113" s="24">
        <f t="shared" si="7"/>
        <v>0</v>
      </c>
      <c r="K113" s="70">
        <v>0</v>
      </c>
      <c r="L113" s="71">
        <v>0</v>
      </c>
      <c r="M113" s="70">
        <v>0</v>
      </c>
      <c r="N113" s="71">
        <v>0</v>
      </c>
      <c r="O113" s="70">
        <v>0</v>
      </c>
      <c r="P113" s="71">
        <v>0</v>
      </c>
      <c r="Q113" s="70">
        <v>0</v>
      </c>
      <c r="R113" s="71">
        <v>0</v>
      </c>
      <c r="S113" s="70">
        <v>0</v>
      </c>
      <c r="T113" s="71">
        <v>0</v>
      </c>
      <c r="U113" s="70">
        <v>0</v>
      </c>
      <c r="V113" s="71">
        <v>0</v>
      </c>
    </row>
    <row r="114" spans="1:22" x14ac:dyDescent="0.25">
      <c r="A114" s="34">
        <f t="shared" si="10"/>
        <v>3</v>
      </c>
      <c r="B114" s="35">
        <v>2051</v>
      </c>
      <c r="C114" s="129" t="str">
        <f>_xlfn.XLOOKUP(__xlnm._FilterDatabase_1516[[#This Row],[SAPSA Number]],'DS Point summary'!A:A,'DS Point summary'!B:B)</f>
        <v>Simon Adriaan</v>
      </c>
      <c r="D114" s="129" t="str">
        <f>_xlfn.XLOOKUP(__xlnm._FilterDatabase_1516[[#This Row],[SAPSA Number]],'DS Point summary'!A:A,'DS Point summary'!C:C)</f>
        <v>Vermooten</v>
      </c>
      <c r="E114" s="130" t="str">
        <f>_xlfn.XLOOKUP(__xlnm._FilterDatabase_1516[[#This Row],[SAPSA Number]],'DS Point summary'!A:A,'DS Point summary'!D:D)</f>
        <v>SA</v>
      </c>
      <c r="F114" s="19" t="str">
        <f ca="1">_xlfn.XLOOKUP(__xlnm._FilterDatabase_1516[[#This Row],[SAPSA Number]],'DS Point summary'!A:A,'DS Point summary'!E:E)</f>
        <v>SS</v>
      </c>
      <c r="G114" s="21">
        <f ca="1">_xlfn.XLOOKUP(__xlnm._FilterDatabase_1516[[#This Row],[SAPSA Number]],'DS Point summary'!A:A,'DS Point summary'!F:F)</f>
        <v>70</v>
      </c>
      <c r="H114" s="36" t="s">
        <v>676</v>
      </c>
      <c r="I114" s="37">
        <f t="shared" si="9"/>
        <v>0</v>
      </c>
      <c r="J114" s="24">
        <f t="shared" si="7"/>
        <v>0</v>
      </c>
      <c r="K114" s="70">
        <v>0</v>
      </c>
      <c r="L114" s="71">
        <v>0</v>
      </c>
      <c r="M114" s="70">
        <v>0</v>
      </c>
      <c r="N114" s="71">
        <v>0</v>
      </c>
      <c r="O114" s="70">
        <v>0</v>
      </c>
      <c r="P114" s="71">
        <v>0</v>
      </c>
      <c r="Q114" s="70">
        <v>0</v>
      </c>
      <c r="R114" s="71">
        <v>0</v>
      </c>
      <c r="S114" s="70">
        <v>0</v>
      </c>
      <c r="T114" s="71">
        <v>0</v>
      </c>
      <c r="U114" s="70">
        <v>0</v>
      </c>
      <c r="V114" s="71">
        <v>0</v>
      </c>
    </row>
    <row r="115" spans="1:22" x14ac:dyDescent="0.25">
      <c r="A115" s="34">
        <f t="shared" si="10"/>
        <v>3</v>
      </c>
      <c r="B115" s="35">
        <v>2089</v>
      </c>
      <c r="C115" s="129" t="str">
        <f>_xlfn.XLOOKUP(__xlnm._FilterDatabase_1516[[#This Row],[SAPSA Number]],'DS Point summary'!A:A,'DS Point summary'!B:B)</f>
        <v>Doané</v>
      </c>
      <c r="D115" s="129" t="str">
        <f>_xlfn.XLOOKUP(__xlnm._FilterDatabase_1516[[#This Row],[SAPSA Number]],'DS Point summary'!A:A,'DS Point summary'!C:C)</f>
        <v>Vermooten</v>
      </c>
      <c r="E115" s="130" t="str">
        <f>_xlfn.XLOOKUP(__xlnm._FilterDatabase_1516[[#This Row],[SAPSA Number]],'DS Point summary'!A:A,'DS Point summary'!D:D)</f>
        <v>D</v>
      </c>
      <c r="F115" s="19" t="str">
        <f ca="1">_xlfn.XLOOKUP(__xlnm._FilterDatabase_1516[[#This Row],[SAPSA Number]],'DS Point summary'!A:A,'DS Point summary'!E:E)</f>
        <v xml:space="preserve"> </v>
      </c>
      <c r="G115" s="21">
        <f ca="1">_xlfn.XLOOKUP(__xlnm._FilterDatabase_1516[[#This Row],[SAPSA Number]],'DS Point summary'!A:A,'DS Point summary'!F:F)</f>
        <v>39</v>
      </c>
      <c r="H115" s="36" t="s">
        <v>676</v>
      </c>
      <c r="I115" s="37">
        <f t="shared" si="9"/>
        <v>0</v>
      </c>
      <c r="J115" s="24">
        <f t="shared" si="7"/>
        <v>0</v>
      </c>
      <c r="K115" s="70">
        <v>0</v>
      </c>
      <c r="L115" s="71">
        <v>0</v>
      </c>
      <c r="M115" s="70">
        <v>0</v>
      </c>
      <c r="N115" s="71">
        <v>0</v>
      </c>
      <c r="O115" s="70">
        <v>0</v>
      </c>
      <c r="P115" s="71">
        <v>0</v>
      </c>
      <c r="Q115" s="70">
        <v>0</v>
      </c>
      <c r="R115" s="71">
        <v>0</v>
      </c>
      <c r="S115" s="70">
        <v>0</v>
      </c>
      <c r="T115" s="71">
        <v>0</v>
      </c>
      <c r="U115" s="70">
        <v>0</v>
      </c>
      <c r="V115" s="71">
        <v>0</v>
      </c>
    </row>
    <row r="116" spans="1:22" x14ac:dyDescent="0.25">
      <c r="A116" s="34">
        <f t="shared" si="10"/>
        <v>3</v>
      </c>
      <c r="B116" s="35">
        <v>896</v>
      </c>
      <c r="C116" s="129" t="str">
        <f>_xlfn.XLOOKUP(__xlnm._FilterDatabase_1516[[#This Row],[SAPSA Number]],'DS Point summary'!A:A,'DS Point summary'!B:B)</f>
        <v>Johannes Francois</v>
      </c>
      <c r="D116" s="129" t="str">
        <f>_xlfn.XLOOKUP(__xlnm._FilterDatabase_1516[[#This Row],[SAPSA Number]],'DS Point summary'!A:A,'DS Point summary'!C:C)</f>
        <v>Wheeler</v>
      </c>
      <c r="E116" s="130" t="str">
        <f>_xlfn.XLOOKUP(__xlnm._FilterDatabase_1516[[#This Row],[SAPSA Number]],'DS Point summary'!A:A,'DS Point summary'!D:D)</f>
        <v>JF</v>
      </c>
      <c r="F116" s="19" t="str">
        <f ca="1">_xlfn.XLOOKUP(__xlnm._FilterDatabase_1516[[#This Row],[SAPSA Number]],'DS Point summary'!A:A,'DS Point summary'!E:E)</f>
        <v xml:space="preserve"> </v>
      </c>
      <c r="G116" s="21">
        <f ca="1">_xlfn.XLOOKUP(__xlnm._FilterDatabase_1516[[#This Row],[SAPSA Number]],'DS Point summary'!A:A,'DS Point summary'!F:F)</f>
        <v>43</v>
      </c>
      <c r="H116" s="36" t="s">
        <v>676</v>
      </c>
      <c r="I116" s="37">
        <f t="shared" si="9"/>
        <v>0</v>
      </c>
      <c r="J116" s="24">
        <f t="shared" si="7"/>
        <v>0</v>
      </c>
      <c r="K116" s="70">
        <v>0</v>
      </c>
      <c r="L116" s="71">
        <v>0</v>
      </c>
      <c r="M116" s="70">
        <v>0</v>
      </c>
      <c r="N116" s="71">
        <v>0</v>
      </c>
      <c r="O116" s="70">
        <v>0</v>
      </c>
      <c r="P116" s="71">
        <v>0</v>
      </c>
      <c r="Q116" s="70">
        <v>0</v>
      </c>
      <c r="R116" s="71">
        <v>0</v>
      </c>
      <c r="S116" s="70">
        <v>0</v>
      </c>
      <c r="T116" s="71">
        <v>0</v>
      </c>
      <c r="U116" s="70">
        <v>0</v>
      </c>
      <c r="V116" s="71">
        <v>0</v>
      </c>
    </row>
    <row r="117" spans="1:22" x14ac:dyDescent="0.25">
      <c r="A117" s="34">
        <f t="shared" si="10"/>
        <v>3</v>
      </c>
      <c r="B117" s="47"/>
      <c r="C117" s="129">
        <f>_xlfn.XLOOKUP(__xlnm._FilterDatabase_1516[[#This Row],[SAPSA Number]],'DS Point summary'!A:A,'DS Point summary'!B:B)</f>
        <v>0</v>
      </c>
      <c r="D117" s="129">
        <f>_xlfn.XLOOKUP(__xlnm._FilterDatabase_1516[[#This Row],[SAPSA Number]],'DS Point summary'!A:A,'DS Point summary'!C:C)</f>
        <v>0</v>
      </c>
      <c r="E117" s="130">
        <f>_xlfn.XLOOKUP(__xlnm._FilterDatabase_1516[[#This Row],[SAPSA Number]],'DS Point summary'!A:A,'DS Point summary'!D:D)</f>
        <v>0</v>
      </c>
      <c r="F117" s="19" t="e">
        <f>_xlfn.XLOOKUP(__xlnm._FilterDatabase_1516[[#This Row],[SAPSA Number]],'DS Point summary'!A:A,'DS Point summary'!E:E)</f>
        <v>#N/A</v>
      </c>
      <c r="G117" s="21">
        <f>_xlfn.XLOOKUP(__xlnm._FilterDatabase_1516[[#This Row],[SAPSA Number]],'DS Point summary'!A:A,'DS Point summary'!F:F)</f>
        <v>0</v>
      </c>
      <c r="H117" s="36" t="s">
        <v>676</v>
      </c>
      <c r="I117" s="37">
        <f t="shared" si="9"/>
        <v>0</v>
      </c>
      <c r="J117" s="24">
        <f t="shared" si="7"/>
        <v>0</v>
      </c>
      <c r="K117" s="70">
        <v>0</v>
      </c>
      <c r="L117" s="71">
        <v>0</v>
      </c>
      <c r="M117" s="70">
        <v>0</v>
      </c>
      <c r="N117" s="71">
        <v>0</v>
      </c>
      <c r="O117" s="70">
        <v>0</v>
      </c>
      <c r="P117" s="71">
        <v>0</v>
      </c>
      <c r="Q117" s="70">
        <v>0</v>
      </c>
      <c r="R117" s="71">
        <v>0</v>
      </c>
      <c r="S117" s="70">
        <v>0</v>
      </c>
      <c r="T117" s="71">
        <v>0</v>
      </c>
      <c r="U117" s="70">
        <v>0</v>
      </c>
      <c r="V117" s="71">
        <v>0</v>
      </c>
    </row>
    <row r="118" spans="1:22" x14ac:dyDescent="0.25">
      <c r="A118" s="34">
        <f t="shared" si="10"/>
        <v>3</v>
      </c>
      <c r="B118" s="35">
        <v>1716</v>
      </c>
      <c r="C118" s="129" t="str">
        <f>_xlfn.XLOOKUP(__xlnm._FilterDatabase_1516[[#This Row],[SAPSA Number]],'DS Point summary'!A:A,'DS Point summary'!B:B)</f>
        <v>Albert</v>
      </c>
      <c r="D118" s="129" t="str">
        <f>_xlfn.XLOOKUP(__xlnm._FilterDatabase_1516[[#This Row],[SAPSA Number]],'DS Point summary'!A:A,'DS Point summary'!C:C)</f>
        <v>Wöcke</v>
      </c>
      <c r="E118" s="130" t="str">
        <f>_xlfn.XLOOKUP(__xlnm._FilterDatabase_1516[[#This Row],[SAPSA Number]],'DS Point summary'!A:A,'DS Point summary'!D:D)</f>
        <v>A</v>
      </c>
      <c r="F118" s="19" t="str">
        <f ca="1">_xlfn.XLOOKUP(__xlnm._FilterDatabase_1516[[#This Row],[SAPSA Number]],'DS Point summary'!A:A,'DS Point summary'!E:E)</f>
        <v>S</v>
      </c>
      <c r="G118" s="21">
        <f ca="1">_xlfn.XLOOKUP(__xlnm._FilterDatabase_1516[[#This Row],[SAPSA Number]],'DS Point summary'!A:A,'DS Point summary'!F:F)</f>
        <v>55</v>
      </c>
      <c r="H118" s="36" t="s">
        <v>676</v>
      </c>
      <c r="I118" s="37">
        <f t="shared" si="9"/>
        <v>0</v>
      </c>
      <c r="J118" s="24">
        <f t="shared" si="7"/>
        <v>0</v>
      </c>
      <c r="K118" s="70">
        <v>0</v>
      </c>
      <c r="L118" s="71">
        <v>0</v>
      </c>
      <c r="M118" s="70">
        <v>0</v>
      </c>
      <c r="N118" s="71">
        <v>0</v>
      </c>
      <c r="O118" s="70">
        <v>0</v>
      </c>
      <c r="P118" s="71">
        <v>0</v>
      </c>
      <c r="Q118" s="70">
        <v>0</v>
      </c>
      <c r="R118" s="71">
        <v>0</v>
      </c>
      <c r="S118" s="70">
        <v>0</v>
      </c>
      <c r="T118" s="71">
        <v>0</v>
      </c>
      <c r="U118" s="70">
        <v>0</v>
      </c>
      <c r="V118" s="71">
        <v>0</v>
      </c>
    </row>
    <row r="119" spans="1:22" x14ac:dyDescent="0.25">
      <c r="A119" s="34">
        <f t="shared" si="10"/>
        <v>3</v>
      </c>
      <c r="B119" s="35">
        <v>206</v>
      </c>
      <c r="C119" s="129" t="str">
        <f>_xlfn.XLOOKUP(__xlnm._FilterDatabase_1516[[#This Row],[SAPSA Number]],'DS Point summary'!A:A,'DS Point summary'!B:B)</f>
        <v>Pierre Dewald</v>
      </c>
      <c r="D119" s="129" t="str">
        <f>_xlfn.XLOOKUP(__xlnm._FilterDatabase_1516[[#This Row],[SAPSA Number]],'DS Point summary'!A:A,'DS Point summary'!C:C)</f>
        <v>Wrogemann</v>
      </c>
      <c r="E119" s="130" t="str">
        <f>_xlfn.XLOOKUP(__xlnm._FilterDatabase_1516[[#This Row],[SAPSA Number]],'DS Point summary'!A:A,'DS Point summary'!D:D)</f>
        <v>PD</v>
      </c>
      <c r="F119" s="19" t="str">
        <f ca="1">_xlfn.XLOOKUP(__xlnm._FilterDatabase_1516[[#This Row],[SAPSA Number]],'DS Point summary'!A:A,'DS Point summary'!E:E)</f>
        <v>S</v>
      </c>
      <c r="G119" s="21">
        <f ca="1">_xlfn.XLOOKUP(__xlnm._FilterDatabase_1516[[#This Row],[SAPSA Number]],'DS Point summary'!A:A,'DS Point summary'!F:F)</f>
        <v>52</v>
      </c>
      <c r="H119" s="36" t="s">
        <v>676</v>
      </c>
      <c r="I119" s="37">
        <f t="shared" si="9"/>
        <v>0</v>
      </c>
      <c r="J119" s="24">
        <f t="shared" si="7"/>
        <v>0</v>
      </c>
      <c r="K119" s="70">
        <v>0</v>
      </c>
      <c r="L119" s="71">
        <v>0</v>
      </c>
      <c r="M119" s="70">
        <v>0</v>
      </c>
      <c r="N119" s="71">
        <v>0</v>
      </c>
      <c r="O119" s="70">
        <v>0</v>
      </c>
      <c r="P119" s="71">
        <v>0</v>
      </c>
      <c r="Q119" s="70">
        <v>0</v>
      </c>
      <c r="R119" s="71">
        <v>0</v>
      </c>
      <c r="S119" s="70">
        <v>0</v>
      </c>
      <c r="T119" s="71">
        <v>0</v>
      </c>
      <c r="U119" s="70">
        <v>0</v>
      </c>
      <c r="V119" s="71">
        <v>0</v>
      </c>
    </row>
    <row r="120" spans="1:22" x14ac:dyDescent="0.25">
      <c r="A120" s="34">
        <f t="shared" si="10"/>
        <v>3</v>
      </c>
      <c r="B120" s="35">
        <v>6627</v>
      </c>
      <c r="C120" s="129" t="str">
        <f>_xlfn.XLOOKUP(__xlnm._FilterDatabase_1516[[#This Row],[SAPSA Number]],'DS Point summary'!A:A,'DS Point summary'!B:B)</f>
        <v>Lukas Wilhelm</v>
      </c>
      <c r="D120" s="129" t="str">
        <f>_xlfn.XLOOKUP(__xlnm._FilterDatabase_1516[[#This Row],[SAPSA Number]],'DS Point summary'!A:A,'DS Point summary'!C:C)</f>
        <v>Janse van Rensburg</v>
      </c>
      <c r="E120" s="130" t="str">
        <f>_xlfn.XLOOKUP(__xlnm._FilterDatabase_1516[[#This Row],[SAPSA Number]],'DS Point summary'!A:A,'DS Point summary'!D:D)</f>
        <v>LW</v>
      </c>
      <c r="F120" s="19" t="str">
        <f ca="1">_xlfn.XLOOKUP(__xlnm._FilterDatabase_1516[[#This Row],[SAPSA Number]],'DS Point summary'!A:A,'DS Point summary'!E:E)</f>
        <v>SS</v>
      </c>
      <c r="G120" s="21">
        <f ca="1">_xlfn.XLOOKUP(__xlnm._FilterDatabase_1516[[#This Row],[SAPSA Number]],'DS Point summary'!A:A,'DS Point summary'!F:F)</f>
        <v>75</v>
      </c>
      <c r="H120" s="36" t="s">
        <v>676</v>
      </c>
      <c r="I120" s="37">
        <f t="shared" si="9"/>
        <v>0</v>
      </c>
      <c r="J120" s="24">
        <f t="shared" si="7"/>
        <v>0</v>
      </c>
      <c r="K120" s="70">
        <v>0</v>
      </c>
      <c r="L120" s="71">
        <v>0</v>
      </c>
      <c r="M120" s="70">
        <v>0</v>
      </c>
      <c r="N120" s="71">
        <v>0</v>
      </c>
      <c r="O120" s="70">
        <v>0</v>
      </c>
      <c r="P120" s="71">
        <v>0</v>
      </c>
      <c r="Q120" s="70">
        <v>0</v>
      </c>
      <c r="R120" s="71">
        <v>0</v>
      </c>
      <c r="S120" s="70">
        <v>0</v>
      </c>
      <c r="T120" s="71">
        <v>0</v>
      </c>
      <c r="U120" s="70">
        <v>0</v>
      </c>
      <c r="V120" s="71">
        <v>0</v>
      </c>
    </row>
    <row r="121" spans="1:22" x14ac:dyDescent="0.25">
      <c r="A121" s="34">
        <f t="shared" si="10"/>
        <v>3</v>
      </c>
      <c r="B121" s="35">
        <v>5804</v>
      </c>
      <c r="C121" s="129" t="str">
        <f>_xlfn.XLOOKUP(__xlnm._FilterDatabase_1516[[#This Row],[SAPSA Number]],'DS Point summary'!A:A,'DS Point summary'!B:B)</f>
        <v>Louis Johannes</v>
      </c>
      <c r="D121" s="129" t="str">
        <f>_xlfn.XLOOKUP(__xlnm._FilterDatabase_1516[[#This Row],[SAPSA Number]],'DS Point summary'!A:A,'DS Point summary'!C:C)</f>
        <v>Nel</v>
      </c>
      <c r="E121" s="130" t="str">
        <f>_xlfn.XLOOKUP(__xlnm._FilterDatabase_1516[[#This Row],[SAPSA Number]],'DS Point summary'!A:A,'DS Point summary'!D:D)</f>
        <v>LJ</v>
      </c>
      <c r="F121" s="19" t="str">
        <f ca="1">_xlfn.XLOOKUP(__xlnm._FilterDatabase_1516[[#This Row],[SAPSA Number]],'DS Point summary'!A:A,'DS Point summary'!E:E)</f>
        <v xml:space="preserve"> </v>
      </c>
      <c r="G121" s="21">
        <f ca="1">_xlfn.XLOOKUP(__xlnm._FilterDatabase_1516[[#This Row],[SAPSA Number]],'DS Point summary'!A:A,'DS Point summary'!F:F)</f>
        <v>44</v>
      </c>
      <c r="H121" s="36" t="s">
        <v>676</v>
      </c>
      <c r="I121" s="37">
        <f t="shared" si="9"/>
        <v>0</v>
      </c>
      <c r="J121" s="24">
        <f t="shared" si="7"/>
        <v>0</v>
      </c>
      <c r="K121" s="70">
        <v>0</v>
      </c>
      <c r="L121" s="71">
        <v>0</v>
      </c>
      <c r="M121" s="70">
        <v>0</v>
      </c>
      <c r="N121" s="71">
        <v>0</v>
      </c>
      <c r="O121" s="70">
        <v>0</v>
      </c>
      <c r="P121" s="71">
        <v>0</v>
      </c>
      <c r="Q121" s="70">
        <v>0</v>
      </c>
      <c r="R121" s="71">
        <v>0</v>
      </c>
      <c r="S121" s="70">
        <v>0</v>
      </c>
      <c r="T121" s="71">
        <v>0</v>
      </c>
      <c r="U121" s="70">
        <v>0</v>
      </c>
      <c r="V121" s="71">
        <v>0</v>
      </c>
    </row>
    <row r="122" spans="1:22" x14ac:dyDescent="0.25">
      <c r="A122" s="34">
        <f t="shared" si="10"/>
        <v>3</v>
      </c>
      <c r="B122" s="35">
        <v>6633</v>
      </c>
      <c r="C122" s="129" t="str">
        <f>_xlfn.XLOOKUP(__xlnm._FilterDatabase_1516[[#This Row],[SAPSA Number]],'DS Point summary'!A:A,'DS Point summary'!B:B)</f>
        <v>Allessandro Raffaele</v>
      </c>
      <c r="D122" s="129" t="str">
        <f>_xlfn.XLOOKUP(__xlnm._FilterDatabase_1516[[#This Row],[SAPSA Number]],'DS Point summary'!A:A,'DS Point summary'!C:C)</f>
        <v>Paschini</v>
      </c>
      <c r="E122" s="130" t="str">
        <f>_xlfn.XLOOKUP(__xlnm._FilterDatabase_1516[[#This Row],[SAPSA Number]],'DS Point summary'!A:A,'DS Point summary'!D:D)</f>
        <v>AR</v>
      </c>
      <c r="F122" s="19" t="str">
        <f ca="1">_xlfn.XLOOKUP(__xlnm._FilterDatabase_1516[[#This Row],[SAPSA Number]],'DS Point summary'!A:A,'DS Point summary'!E:E)</f>
        <v xml:space="preserve"> </v>
      </c>
      <c r="G122" s="21">
        <f ca="1">_xlfn.XLOOKUP(__xlnm._FilterDatabase_1516[[#This Row],[SAPSA Number]],'DS Point summary'!A:A,'DS Point summary'!F:F)</f>
        <v>22</v>
      </c>
      <c r="H122" s="36" t="s">
        <v>676</v>
      </c>
      <c r="I122" s="37">
        <f t="shared" si="9"/>
        <v>0</v>
      </c>
      <c r="J122" s="24">
        <f t="shared" si="7"/>
        <v>0</v>
      </c>
      <c r="K122" s="70">
        <v>0</v>
      </c>
      <c r="L122" s="71">
        <v>0</v>
      </c>
      <c r="M122" s="70">
        <v>0</v>
      </c>
      <c r="N122" s="71">
        <v>0</v>
      </c>
      <c r="O122" s="70">
        <v>0</v>
      </c>
      <c r="P122" s="71">
        <v>0</v>
      </c>
      <c r="Q122" s="70">
        <v>0</v>
      </c>
      <c r="R122" s="71">
        <v>0</v>
      </c>
      <c r="S122" s="70">
        <v>0</v>
      </c>
      <c r="T122" s="71">
        <v>0</v>
      </c>
      <c r="U122" s="70">
        <v>0</v>
      </c>
      <c r="V122" s="71">
        <v>0</v>
      </c>
    </row>
    <row r="123" spans="1:22" x14ac:dyDescent="0.25">
      <c r="A123" s="34">
        <f t="shared" si="10"/>
        <v>3</v>
      </c>
      <c r="B123" s="99">
        <v>3394</v>
      </c>
      <c r="C123" s="129" t="str">
        <f>_xlfn.XLOOKUP(__xlnm._FilterDatabase_1516[[#This Row],[SAPSA Number]],'DS Point summary'!A:A,'DS Point summary'!B:B)</f>
        <v>Rudolph Teodor</v>
      </c>
      <c r="D123" s="129" t="str">
        <f>_xlfn.XLOOKUP(__xlnm._FilterDatabase_1516[[#This Row],[SAPSA Number]],'DS Point summary'!A:A,'DS Point summary'!C:C)</f>
        <v>Buhrmann</v>
      </c>
      <c r="E123" s="130" t="str">
        <f>_xlfn.XLOOKUP(__xlnm._FilterDatabase_1516[[#This Row],[SAPSA Number]],'DS Point summary'!A:A,'DS Point summary'!D:D)</f>
        <v>RT</v>
      </c>
      <c r="F123" s="19" t="str">
        <f>_xlfn.XLOOKUP(__xlnm._FilterDatabase_1516[[#This Row],[SAPSA Number]],'DS Point summary'!A:A,'DS Point summary'!E:E)</f>
        <v>S</v>
      </c>
      <c r="G123" s="21">
        <f ca="1">_xlfn.XLOOKUP(__xlnm._FilterDatabase_1516[[#This Row],[SAPSA Number]],'DS Point summary'!A:A,'DS Point summary'!F:F)</f>
        <v>50</v>
      </c>
      <c r="H123" s="36" t="s">
        <v>676</v>
      </c>
      <c r="I123" s="37">
        <f t="shared" si="9"/>
        <v>0</v>
      </c>
      <c r="J123" s="24">
        <f t="shared" si="7"/>
        <v>0</v>
      </c>
      <c r="K123" s="70">
        <v>0</v>
      </c>
      <c r="L123" s="71">
        <v>0</v>
      </c>
      <c r="M123" s="70">
        <v>0</v>
      </c>
      <c r="N123" s="71">
        <v>0</v>
      </c>
      <c r="O123" s="70">
        <v>0</v>
      </c>
      <c r="P123" s="71">
        <v>0</v>
      </c>
      <c r="Q123" s="70">
        <v>0</v>
      </c>
      <c r="R123" s="71">
        <v>0</v>
      </c>
      <c r="S123" s="70">
        <v>0</v>
      </c>
      <c r="T123" s="71">
        <v>0</v>
      </c>
      <c r="U123" s="70">
        <v>0</v>
      </c>
      <c r="V123" s="71">
        <v>0</v>
      </c>
    </row>
  </sheetData>
  <conditionalFormatting sqref="F2:F123">
    <cfRule type="cellIs" dxfId="7" priority="2" stopIfTrue="1" operator="equal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D7D9F-1B22-4C85-B22E-1E83D054D3FE}">
  <sheetPr>
    <tabColor rgb="FFFFC000"/>
  </sheetPr>
  <dimension ref="A1:AI123"/>
  <sheetViews>
    <sheetView zoomScale="80" zoomScaleNormal="80" workbookViewId="0">
      <pane xSplit="9" ySplit="1" topLeftCell="J2" activePane="bottomRight" state="frozen"/>
      <selection pane="topRight" activeCell="J1" sqref="J1"/>
      <selection pane="bottomLeft" activeCell="A2" sqref="A2"/>
      <selection pane="bottomRight" activeCell="B15" sqref="B15"/>
    </sheetView>
  </sheetViews>
  <sheetFormatPr defaultRowHeight="15" x14ac:dyDescent="0.25"/>
  <cols>
    <col min="1" max="1" width="16.5703125" style="2" customWidth="1"/>
    <col min="2" max="2" width="22.5703125" style="2" bestFit="1" customWidth="1"/>
    <col min="3" max="3" width="25.42578125" style="2" customWidth="1"/>
    <col min="4" max="5" width="9.140625" style="2"/>
    <col min="6" max="6" width="9.140625" style="2" customWidth="1"/>
    <col min="7" max="7" width="10" style="2" customWidth="1"/>
    <col min="8" max="8" width="13.7109375" style="2" customWidth="1"/>
    <col min="9" max="9" width="13.140625" style="2" customWidth="1"/>
    <col min="10" max="12" width="14.42578125" style="2" customWidth="1"/>
    <col min="13" max="13" width="14.5703125" style="2" customWidth="1"/>
    <col min="14" max="14" width="14.28515625" style="2" customWidth="1"/>
    <col min="15" max="15" width="14.42578125" style="2" customWidth="1"/>
    <col min="16" max="16" width="14.28515625" style="2" customWidth="1"/>
    <col min="17" max="17" width="14.42578125" style="2" customWidth="1"/>
    <col min="18" max="18" width="14.28515625" style="2" customWidth="1"/>
    <col min="19" max="19" width="14.5703125" style="2" customWidth="1"/>
    <col min="20" max="20" width="14.140625" style="2" customWidth="1"/>
    <col min="21" max="21" width="14.42578125" style="2" customWidth="1"/>
    <col min="22" max="22" width="14.140625" style="2" hidden="1" customWidth="1"/>
    <col min="23" max="23" width="21.5703125" style="2" hidden="1" customWidth="1"/>
    <col min="24" max="24" width="15.5703125" style="2" hidden="1" customWidth="1"/>
    <col min="25" max="25" width="16.28515625" style="2" hidden="1" customWidth="1"/>
    <col min="26" max="26" width="17.140625" style="2" hidden="1" customWidth="1"/>
    <col min="27" max="27" width="22.140625" style="2" hidden="1" customWidth="1"/>
    <col min="28" max="28" width="23.28515625" style="2" hidden="1" customWidth="1"/>
    <col min="29" max="29" width="21.7109375" style="2" hidden="1" customWidth="1"/>
    <col min="30" max="30" width="16.28515625" style="2" hidden="1" customWidth="1"/>
    <col min="31" max="31" width="18.28515625" style="2" hidden="1" customWidth="1"/>
    <col min="32" max="32" width="15.7109375" style="2" hidden="1" customWidth="1"/>
    <col min="33" max="33" width="13.7109375" style="2" hidden="1" customWidth="1"/>
    <col min="34" max="34" width="20.85546875" style="2" hidden="1" customWidth="1"/>
    <col min="35" max="35" width="11" style="2" hidden="1" customWidth="1"/>
    <col min="36" max="16384" width="9.140625" style="2"/>
  </cols>
  <sheetData>
    <row r="1" spans="1:35" s="11" customFormat="1" ht="55.5" customHeight="1" x14ac:dyDescent="0.25">
      <c r="A1" s="7" t="s">
        <v>628</v>
      </c>
      <c r="B1" s="8" t="s">
        <v>3</v>
      </c>
      <c r="C1" s="8" t="s">
        <v>4</v>
      </c>
      <c r="D1" s="8" t="s">
        <v>5</v>
      </c>
      <c r="E1" s="8" t="s">
        <v>812</v>
      </c>
      <c r="F1" s="8" t="s">
        <v>9</v>
      </c>
      <c r="G1" s="9" t="s">
        <v>630</v>
      </c>
      <c r="H1" s="9" t="s">
        <v>631</v>
      </c>
      <c r="I1" s="8" t="s">
        <v>632</v>
      </c>
      <c r="J1" s="8" t="s">
        <v>633</v>
      </c>
      <c r="K1" s="8" t="s">
        <v>634</v>
      </c>
      <c r="L1" s="8" t="s">
        <v>635</v>
      </c>
      <c r="M1" s="8" t="s">
        <v>636</v>
      </c>
      <c r="N1" s="8" t="s">
        <v>637</v>
      </c>
      <c r="O1" s="8" t="s">
        <v>638</v>
      </c>
      <c r="P1" s="8" t="s">
        <v>639</v>
      </c>
      <c r="Q1" s="8" t="s">
        <v>640</v>
      </c>
      <c r="R1" s="8" t="s">
        <v>641</v>
      </c>
      <c r="S1" s="8" t="s">
        <v>642</v>
      </c>
      <c r="T1" s="8" t="s">
        <v>643</v>
      </c>
      <c r="U1" s="8" t="s">
        <v>644</v>
      </c>
      <c r="V1" s="8" t="s">
        <v>645</v>
      </c>
      <c r="W1" s="8" t="s">
        <v>646</v>
      </c>
      <c r="X1" s="8" t="s">
        <v>647</v>
      </c>
      <c r="Y1" s="8" t="s">
        <v>648</v>
      </c>
      <c r="Z1" s="8" t="s">
        <v>649</v>
      </c>
      <c r="AA1" s="8" t="s">
        <v>650</v>
      </c>
      <c r="AB1" s="8" t="s">
        <v>651</v>
      </c>
      <c r="AC1" s="8" t="s">
        <v>652</v>
      </c>
      <c r="AD1" s="8" t="s">
        <v>653</v>
      </c>
      <c r="AE1" s="8" t="s">
        <v>654</v>
      </c>
      <c r="AF1" s="8" t="s">
        <v>655</v>
      </c>
      <c r="AG1" s="8" t="s">
        <v>656</v>
      </c>
      <c r="AH1" s="8" t="s">
        <v>657</v>
      </c>
      <c r="AI1" s="10" t="s">
        <v>676</v>
      </c>
    </row>
    <row r="2" spans="1:35" x14ac:dyDescent="0.25">
      <c r="A2" s="3">
        <v>127</v>
      </c>
      <c r="B2" s="6" t="s">
        <v>208</v>
      </c>
      <c r="C2" s="6" t="s">
        <v>209</v>
      </c>
      <c r="D2" s="4" t="s">
        <v>196</v>
      </c>
      <c r="E2" s="1" t="str">
        <f>_xlfn.XLOOKUP(Table2[[#This Row],[SAPSA Number]],Table1[SAPSA number],Table1[Gender])</f>
        <v>SS</v>
      </c>
      <c r="F2" s="4">
        <f ca="1">_xlfn.XLOOKUP(Table2[[#This Row],[SAPSA Number]],Table1[SAPSA number],Table1[Age])</f>
        <v>63</v>
      </c>
      <c r="G2" s="91" t="s">
        <v>720</v>
      </c>
      <c r="H2" s="4">
        <f>SUM(Table2[[#This Row],[Club Points]:[League Points Earned - Dec]])</f>
        <v>29</v>
      </c>
      <c r="I2" s="4">
        <f>SUM(Table2[[#This Row],[Std handgun]:[Modified]])</f>
        <v>8</v>
      </c>
      <c r="J2" s="4"/>
      <c r="K2" s="4"/>
      <c r="L2" s="4">
        <v>5</v>
      </c>
      <c r="M2" s="4"/>
      <c r="N2" s="4"/>
      <c r="O2" s="4"/>
      <c r="P2" s="4"/>
      <c r="Q2" s="4"/>
      <c r="R2" s="4">
        <v>4</v>
      </c>
      <c r="S2" s="4">
        <v>8</v>
      </c>
      <c r="T2" s="4">
        <v>4</v>
      </c>
      <c r="U2" s="4"/>
      <c r="V2" s="4">
        <f>_xlfn.XLOOKUP(Table2[[#This Row],[SAPSA Number]],'STD Handgun'!B:B,'STD Handgun'!I:I)</f>
        <v>8</v>
      </c>
      <c r="W2" s="4">
        <f>_xlfn.XLOOKUP(Table2[[#This Row],[SAPSA Number]],'PROD OPTICS Handgun'!B:B,'PROD OPTICS Handgun'!I:I)</f>
        <v>0</v>
      </c>
      <c r="X2" s="4">
        <f>_xlfn.XLOOKUP(Table2[[#This Row],[SAPSA Number]],'PROD Handgun'!B:B,'PROD Handgun'!I:I)</f>
        <v>0</v>
      </c>
      <c r="Y2" s="4">
        <f>_xlfn.XLOOKUP(Table2[[#This Row],[SAPSA Number]],'OPEN Handgun'!B:B,'OPEN Handgun'!I:I)</f>
        <v>0</v>
      </c>
      <c r="Z2" s="4">
        <f>_xlfn.XLOOKUP(Table2[[#This Row],[SAPSA Number]],'CLASSIC Handgun'!B:B,'CLASSIC Handgun'!I:I)</f>
        <v>0</v>
      </c>
      <c r="AA2" s="4">
        <f>_xlfn.XLOOKUP(Table2[[#This Row],[SAPSA Number]],PCC!B:B,PCC!I:I)</f>
        <v>0</v>
      </c>
      <c r="AB2" s="4">
        <f>_xlfn.XLOOKUP(Table2[[#This Row],[SAPSA Number]],'SAOpen Rifle'!B:B,'SAOpen Rifle'!I:I)</f>
        <v>0</v>
      </c>
      <c r="AC2" s="4">
        <f>_xlfn.XLOOKUP(Table2[[#This Row],[SAPSA Number]],'SA Std Rifle'!B:B,'SA Std Rifle'!I:I)</f>
        <v>0</v>
      </c>
      <c r="AD2" s="4">
        <f>_xlfn.XLOOKUP(Table2[[#This Row],[SAPSA Number]],'STD Mini Rifle'!B:B,'STD Mini Rifle'!I:I)</f>
        <v>0</v>
      </c>
      <c r="AE2" s="4">
        <f>_xlfn.XLOOKUP(Table2[[#This Row],[SAPSA Number]],'Open Mini Rifle'!B:B,'Open Mini Rifle'!I:I)</f>
        <v>0</v>
      </c>
      <c r="AF2" s="4">
        <f>_xlfn.XLOOKUP(Table2[[#This Row],[SAPSA Number]],'SA OPEN Shotgun'!B:B,'SA OPEN Shotgun'!I:I)</f>
        <v>0</v>
      </c>
      <c r="AG2" s="4">
        <f>_xlfn.XLOOKUP(Table2[[#This Row],[SAPSA Number]],'SA STD Shotgun'!B:B,'SA STD Shotgun'!I:I)</f>
        <v>0</v>
      </c>
      <c r="AH2" s="4">
        <f>_xlfn.XLOOKUP(Table2[[#This Row],[SAPSA Number]],'MAN STD Shotgun'!B:B,'MAN STD Shotgun'!I:I)</f>
        <v>0</v>
      </c>
      <c r="AI2" s="5">
        <f>_xlfn.XLOOKUP(Table2[[#This Row],[SAPSA Number]],'MODIFIED Shotgun'!B:B,'MODIFIED Shotgun'!I:I)</f>
        <v>0</v>
      </c>
    </row>
    <row r="3" spans="1:35" x14ac:dyDescent="0.25">
      <c r="A3" s="3">
        <v>138</v>
      </c>
      <c r="B3" s="6" t="s">
        <v>860</v>
      </c>
      <c r="C3" s="6" t="s">
        <v>433</v>
      </c>
      <c r="D3" s="75" t="s">
        <v>426</v>
      </c>
      <c r="E3" s="81" t="str">
        <f>_xlfn.XLOOKUP(Table2[[#This Row],[SAPSA Number]],Table1[SAPSA number],Table1[Gender])</f>
        <v>Lady</v>
      </c>
      <c r="F3" s="3">
        <f ca="1">_xlfn.XLOOKUP(Table2[[#This Row],[SAPSA Number]],Table1[SAPSA number],Table1[Age])</f>
        <v>60</v>
      </c>
      <c r="G3" s="4"/>
      <c r="H3" s="72">
        <f>SUM(Table2[[#This Row],[Club Points]:[League Points Earned - Dec]])</f>
        <v>3</v>
      </c>
      <c r="I3" s="72">
        <f>SUM(Table2[[#This Row],[Std handgun]:[Modified]])</f>
        <v>3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72">
        <f>_xlfn.XLOOKUP(Table2[[#This Row],[SAPSA Number]],'STD Handgun'!B:B,'STD Handgun'!I:I)</f>
        <v>0</v>
      </c>
      <c r="W3" s="72">
        <f>_xlfn.XLOOKUP(Table2[[#This Row],[SAPSA Number]],'PROD OPTICS Handgun'!B:B,'PROD OPTICS Handgun'!I:I)</f>
        <v>0</v>
      </c>
      <c r="X3" s="72">
        <f>_xlfn.XLOOKUP(Table2[[#This Row],[SAPSA Number]],'PROD Handgun'!B:B,'PROD Handgun'!I:I)</f>
        <v>3</v>
      </c>
      <c r="Y3" s="72">
        <f>_xlfn.XLOOKUP(Table2[[#This Row],[SAPSA Number]],'OPEN Handgun'!B:B,'OPEN Handgun'!I:I)</f>
        <v>0</v>
      </c>
      <c r="Z3" s="72">
        <f>_xlfn.XLOOKUP(Table2[[#This Row],[SAPSA Number]],'CLASSIC Handgun'!B:B,'CLASSIC Handgun'!I:I)</f>
        <v>0</v>
      </c>
      <c r="AA3" s="72">
        <f>_xlfn.XLOOKUP(Table2[[#This Row],[SAPSA Number]],PCC!B:B,PCC!I:I)</f>
        <v>0</v>
      </c>
      <c r="AB3" s="72">
        <f>_xlfn.XLOOKUP(Table2[[#This Row],[SAPSA Number]],'SAOpen Rifle'!B:B,'SAOpen Rifle'!I:I)</f>
        <v>0</v>
      </c>
      <c r="AC3" s="72">
        <f>_xlfn.XLOOKUP(Table2[[#This Row],[SAPSA Number]],'SA Std Rifle'!B:B,'SA Std Rifle'!I:I)</f>
        <v>0</v>
      </c>
      <c r="AD3" s="72">
        <f>_xlfn.XLOOKUP(Table2[[#This Row],[SAPSA Number]],'STD Mini Rifle'!B:B,'STD Mini Rifle'!I:I)</f>
        <v>0</v>
      </c>
      <c r="AE3" s="72">
        <f>_xlfn.XLOOKUP(Table2[[#This Row],[SAPSA Number]],'Open Mini Rifle'!B:B,'Open Mini Rifle'!I:I)</f>
        <v>0</v>
      </c>
      <c r="AF3" s="72">
        <f>_xlfn.XLOOKUP(Table2[[#This Row],[SAPSA Number]],'SA OPEN Shotgun'!B:B,'SA OPEN Shotgun'!I:I)</f>
        <v>0</v>
      </c>
      <c r="AG3" s="72">
        <f>_xlfn.XLOOKUP(Table2[[#This Row],[SAPSA Number]],'SA STD Shotgun'!B:B,'SA STD Shotgun'!I:I)</f>
        <v>0</v>
      </c>
      <c r="AH3" s="72">
        <f>_xlfn.XLOOKUP(Table2[[#This Row],[SAPSA Number]],'MAN STD Shotgun'!B:B,'MAN STD Shotgun'!I:I)</f>
        <v>0</v>
      </c>
      <c r="AI3" s="73">
        <f>_xlfn.XLOOKUP(Table2[[#This Row],[SAPSA Number]],'MODIFIED Shotgun'!B:B,'MODIFIED Shotgun'!I:I)</f>
        <v>0</v>
      </c>
    </row>
    <row r="4" spans="1:35" x14ac:dyDescent="0.25">
      <c r="A4" s="3">
        <v>141</v>
      </c>
      <c r="B4" s="6" t="s">
        <v>214</v>
      </c>
      <c r="C4" s="6" t="s">
        <v>215</v>
      </c>
      <c r="D4" s="4" t="s">
        <v>216</v>
      </c>
      <c r="E4" s="1" t="str">
        <f ca="1">_xlfn.XLOOKUP(Table2[[#This Row],[SAPSA Number]],Table1[SAPSA number],Table1[Gender])</f>
        <v>S</v>
      </c>
      <c r="F4" s="4">
        <f ca="1">_xlfn.XLOOKUP(Table2[[#This Row],[SAPSA Number]],Table1[SAPSA number],Table1[Age])</f>
        <v>52</v>
      </c>
      <c r="G4" s="90">
        <v>5</v>
      </c>
      <c r="H4" s="72">
        <f>SUM(Table2[[#This Row],[Club Points]:[League Points Earned - Dec]])</f>
        <v>6</v>
      </c>
      <c r="I4" s="4">
        <f>SUM(Table2[[#This Row],[Std handgun]:[Modified]])</f>
        <v>5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>
        <v>1</v>
      </c>
      <c r="V4" s="72">
        <f>_xlfn.XLOOKUP(Table2[[#This Row],[SAPSA Number]],'STD Handgun'!B:B,'STD Handgun'!I:I)</f>
        <v>0</v>
      </c>
      <c r="W4" s="72">
        <f>_xlfn.XLOOKUP(Table2[[#This Row],[SAPSA Number]],'PROD OPTICS Handgun'!B:B,'PROD OPTICS Handgun'!I:I)</f>
        <v>0</v>
      </c>
      <c r="X4" s="72">
        <f>_xlfn.XLOOKUP(Table2[[#This Row],[SAPSA Number]],'PROD Handgun'!B:B,'PROD Handgun'!I:I)</f>
        <v>5</v>
      </c>
      <c r="Y4" s="72">
        <f>_xlfn.XLOOKUP(Table2[[#This Row],[SAPSA Number]],'OPEN Handgun'!B:B,'OPEN Handgun'!I:I)</f>
        <v>0</v>
      </c>
      <c r="Z4" s="72">
        <f>_xlfn.XLOOKUP(Table2[[#This Row],[SAPSA Number]],'CLASSIC Handgun'!B:B,'CLASSIC Handgun'!I:I)</f>
        <v>0</v>
      </c>
      <c r="AA4" s="72">
        <f>_xlfn.XLOOKUP(Table2[[#This Row],[SAPSA Number]],PCC!B:B,PCC!I:I)</f>
        <v>0</v>
      </c>
      <c r="AB4" s="72">
        <f>_xlfn.XLOOKUP(Table2[[#This Row],[SAPSA Number]],'SAOpen Rifle'!B:B,'SAOpen Rifle'!I:I)</f>
        <v>0</v>
      </c>
      <c r="AC4" s="72">
        <f>_xlfn.XLOOKUP(Table2[[#This Row],[SAPSA Number]],'SA Std Rifle'!B:B,'SA Std Rifle'!I:I)</f>
        <v>0</v>
      </c>
      <c r="AD4" s="72">
        <f>_xlfn.XLOOKUP(Table2[[#This Row],[SAPSA Number]],'STD Mini Rifle'!B:B,'STD Mini Rifle'!I:I)</f>
        <v>0</v>
      </c>
      <c r="AE4" s="72">
        <f>_xlfn.XLOOKUP(Table2[[#This Row],[SAPSA Number]],'Open Mini Rifle'!B:B,'Open Mini Rifle'!I:I)</f>
        <v>0</v>
      </c>
      <c r="AF4" s="72">
        <f>_xlfn.XLOOKUP(Table2[[#This Row],[SAPSA Number]],'SA OPEN Shotgun'!B:B,'SA OPEN Shotgun'!I:I)</f>
        <v>0</v>
      </c>
      <c r="AG4" s="72">
        <f>_xlfn.XLOOKUP(Table2[[#This Row],[SAPSA Number]],'SA STD Shotgun'!B:B,'SA STD Shotgun'!I:I)</f>
        <v>0</v>
      </c>
      <c r="AH4" s="72">
        <f>_xlfn.XLOOKUP(Table2[[#This Row],[SAPSA Number]],'MAN STD Shotgun'!B:B,'MAN STD Shotgun'!I:I)</f>
        <v>0</v>
      </c>
      <c r="AI4" s="73">
        <f>_xlfn.XLOOKUP(Table2[[#This Row],[SAPSA Number]],'MODIFIED Shotgun'!B:B,'MODIFIED Shotgun'!I:I)</f>
        <v>0</v>
      </c>
    </row>
    <row r="5" spans="1:35" x14ac:dyDescent="0.25">
      <c r="A5" s="3">
        <v>191</v>
      </c>
      <c r="B5" s="6" t="s">
        <v>392</v>
      </c>
      <c r="C5" s="6" t="s">
        <v>393</v>
      </c>
      <c r="D5" s="4" t="s">
        <v>344</v>
      </c>
      <c r="E5" s="1" t="str">
        <f ca="1">_xlfn.XLOOKUP(Table2[[#This Row],[SAPSA Number]],Table1[SAPSA number],Table1[Gender])</f>
        <v>S</v>
      </c>
      <c r="F5" s="4">
        <f ca="1">_xlfn.XLOOKUP(Table2[[#This Row],[SAPSA Number]],Table1[SAPSA number],Table1[Age])</f>
        <v>59</v>
      </c>
      <c r="G5" s="4">
        <v>0</v>
      </c>
      <c r="H5" s="4">
        <f>SUM(Table2[[#This Row],[Club Points]:[League Points Earned - Dec]])</f>
        <v>0</v>
      </c>
      <c r="I5" s="4">
        <f>SUM(Table2[[#This Row],[Std handgun]:[Modified]])</f>
        <v>0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>
        <f>_xlfn.XLOOKUP(Table2[[#This Row],[SAPSA Number]],'STD Handgun'!B:B,'STD Handgun'!I:I)</f>
        <v>0</v>
      </c>
      <c r="W5" s="4">
        <f>_xlfn.XLOOKUP(Table2[[#This Row],[SAPSA Number]],'PROD OPTICS Handgun'!B:B,'PROD OPTICS Handgun'!I:I)</f>
        <v>0</v>
      </c>
      <c r="X5" s="4">
        <f>_xlfn.XLOOKUP(Table2[[#This Row],[SAPSA Number]],'PROD Handgun'!B:B,'PROD Handgun'!I:I)</f>
        <v>0</v>
      </c>
      <c r="Y5" s="4">
        <f>_xlfn.XLOOKUP(Table2[[#This Row],[SAPSA Number]],'OPEN Handgun'!B:B,'OPEN Handgun'!I:I)</f>
        <v>0</v>
      </c>
      <c r="Z5" s="4">
        <f>_xlfn.XLOOKUP(Table2[[#This Row],[SAPSA Number]],'CLASSIC Handgun'!B:B,'CLASSIC Handgun'!I:I)</f>
        <v>0</v>
      </c>
      <c r="AA5" s="4">
        <f>_xlfn.XLOOKUP(Table2[[#This Row],[SAPSA Number]],PCC!B:B,PCC!I:I)</f>
        <v>0</v>
      </c>
      <c r="AB5" s="4">
        <f>_xlfn.XLOOKUP(Table2[[#This Row],[SAPSA Number]],'SAOpen Rifle'!B:B,'SAOpen Rifle'!I:I)</f>
        <v>0</v>
      </c>
      <c r="AC5" s="4">
        <f>_xlfn.XLOOKUP(Table2[[#This Row],[SAPSA Number]],'SA Std Rifle'!B:B,'SA Std Rifle'!I:I)</f>
        <v>0</v>
      </c>
      <c r="AD5" s="4">
        <f>_xlfn.XLOOKUP(Table2[[#This Row],[SAPSA Number]],'STD Mini Rifle'!B:B,'STD Mini Rifle'!I:I)</f>
        <v>0</v>
      </c>
      <c r="AE5" s="4">
        <f>_xlfn.XLOOKUP(Table2[[#This Row],[SAPSA Number]],'Open Mini Rifle'!B:B,'Open Mini Rifle'!I:I)</f>
        <v>0</v>
      </c>
      <c r="AF5" s="4">
        <f>_xlfn.XLOOKUP(Table2[[#This Row],[SAPSA Number]],'SA OPEN Shotgun'!B:B,'SA OPEN Shotgun'!I:I)</f>
        <v>0</v>
      </c>
      <c r="AG5" s="4">
        <f>_xlfn.XLOOKUP(Table2[[#This Row],[SAPSA Number]],'SA STD Shotgun'!B:B,'SA STD Shotgun'!I:I)</f>
        <v>0</v>
      </c>
      <c r="AH5" s="4">
        <f>_xlfn.XLOOKUP(Table2[[#This Row],[SAPSA Number]],'MAN STD Shotgun'!B:B,'MAN STD Shotgun'!I:I)</f>
        <v>0</v>
      </c>
      <c r="AI5" s="5">
        <f>_xlfn.XLOOKUP(Table2[[#This Row],[SAPSA Number]],'MODIFIED Shotgun'!B:B,'MODIFIED Shotgun'!I:I)</f>
        <v>0</v>
      </c>
    </row>
    <row r="6" spans="1:35" x14ac:dyDescent="0.25">
      <c r="A6" s="3">
        <v>199</v>
      </c>
      <c r="B6" s="6" t="s">
        <v>570</v>
      </c>
      <c r="C6" s="6" t="s">
        <v>393</v>
      </c>
      <c r="D6" s="4" t="s">
        <v>571</v>
      </c>
      <c r="E6" s="1" t="str">
        <f>_xlfn.XLOOKUP(Table2[[#This Row],[SAPSA Number]],Table1[SAPSA number],Table1[Gender])</f>
        <v>Lady</v>
      </c>
      <c r="F6" s="4">
        <f ca="1">_xlfn.XLOOKUP(Table2[[#This Row],[SAPSA Number]],Table1[SAPSA number],Table1[Age])</f>
        <v>58</v>
      </c>
      <c r="G6" s="4">
        <v>0</v>
      </c>
      <c r="H6" s="4">
        <f>SUM(Table2[[#This Row],[Club Points]:[League Points Earned - Dec]])</f>
        <v>0</v>
      </c>
      <c r="I6" s="4">
        <f>SUM(Table2[[#This Row],[Std handgun]:[Modified]])</f>
        <v>0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>
        <f>_xlfn.XLOOKUP(Table2[[#This Row],[SAPSA Number]],'STD Handgun'!B:B,'STD Handgun'!I:I)</f>
        <v>0</v>
      </c>
      <c r="W6" s="4">
        <f>_xlfn.XLOOKUP(Table2[[#This Row],[SAPSA Number]],'PROD OPTICS Handgun'!B:B,'PROD OPTICS Handgun'!I:I)</f>
        <v>0</v>
      </c>
      <c r="X6" s="4">
        <f>_xlfn.XLOOKUP(Table2[[#This Row],[SAPSA Number]],'PROD Handgun'!B:B,'PROD Handgun'!I:I)</f>
        <v>0</v>
      </c>
      <c r="Y6" s="4">
        <f>_xlfn.XLOOKUP(Table2[[#This Row],[SAPSA Number]],'OPEN Handgun'!B:B,'OPEN Handgun'!I:I)</f>
        <v>0</v>
      </c>
      <c r="Z6" s="4">
        <f>_xlfn.XLOOKUP(Table2[[#This Row],[SAPSA Number]],'CLASSIC Handgun'!B:B,'CLASSIC Handgun'!I:I)</f>
        <v>0</v>
      </c>
      <c r="AA6" s="4">
        <f>_xlfn.XLOOKUP(Table2[[#This Row],[SAPSA Number]],PCC!B:B,PCC!I:I)</f>
        <v>0</v>
      </c>
      <c r="AB6" s="4">
        <f>_xlfn.XLOOKUP(Table2[[#This Row],[SAPSA Number]],'SAOpen Rifle'!B:B,'SAOpen Rifle'!I:I)</f>
        <v>0</v>
      </c>
      <c r="AC6" s="4">
        <f>_xlfn.XLOOKUP(Table2[[#This Row],[SAPSA Number]],'SA Std Rifle'!B:B,'SA Std Rifle'!I:I)</f>
        <v>0</v>
      </c>
      <c r="AD6" s="4">
        <f>_xlfn.XLOOKUP(Table2[[#This Row],[SAPSA Number]],'STD Mini Rifle'!B:B,'STD Mini Rifle'!I:I)</f>
        <v>0</v>
      </c>
      <c r="AE6" s="4">
        <f>_xlfn.XLOOKUP(Table2[[#This Row],[SAPSA Number]],'Open Mini Rifle'!B:B,'Open Mini Rifle'!I:I)</f>
        <v>0</v>
      </c>
      <c r="AF6" s="4">
        <f>_xlfn.XLOOKUP(Table2[[#This Row],[SAPSA Number]],'SA OPEN Shotgun'!B:B,'SA OPEN Shotgun'!I:I)</f>
        <v>0</v>
      </c>
      <c r="AG6" s="4">
        <f>_xlfn.XLOOKUP(Table2[[#This Row],[SAPSA Number]],'SA STD Shotgun'!B:B,'SA STD Shotgun'!I:I)</f>
        <v>0</v>
      </c>
      <c r="AH6" s="4">
        <f>_xlfn.XLOOKUP(Table2[[#This Row],[SAPSA Number]],'MAN STD Shotgun'!B:B,'MAN STD Shotgun'!I:I)</f>
        <v>0</v>
      </c>
      <c r="AI6" s="5">
        <f>_xlfn.XLOOKUP(Table2[[#This Row],[SAPSA Number]],'MODIFIED Shotgun'!B:B,'MODIFIED Shotgun'!I:I)</f>
        <v>0</v>
      </c>
    </row>
    <row r="7" spans="1:35" x14ac:dyDescent="0.25">
      <c r="A7" s="3">
        <v>206</v>
      </c>
      <c r="B7" s="6" t="s">
        <v>495</v>
      </c>
      <c r="C7" s="6" t="s">
        <v>496</v>
      </c>
      <c r="D7" s="4" t="s">
        <v>497</v>
      </c>
      <c r="E7" s="1" t="str">
        <f ca="1">_xlfn.XLOOKUP(Table2[[#This Row],[SAPSA Number]],Table1[SAPSA number],Table1[Gender])</f>
        <v>S</v>
      </c>
      <c r="F7" s="4">
        <f ca="1">_xlfn.XLOOKUP(Table2[[#This Row],[SAPSA Number]],Table1[SAPSA number],Table1[Age])</f>
        <v>52</v>
      </c>
      <c r="G7" s="4">
        <v>5</v>
      </c>
      <c r="H7" s="4">
        <f>SUM(Table2[[#This Row],[Club Points]:[League Points Earned - Dec]])</f>
        <v>5</v>
      </c>
      <c r="I7" s="4">
        <f>SUM(Table2[[#This Row],[Std handgun]:[Modified]])</f>
        <v>1</v>
      </c>
      <c r="J7" s="4"/>
      <c r="K7" s="4"/>
      <c r="L7" s="4"/>
      <c r="M7" s="4"/>
      <c r="N7" s="4"/>
      <c r="O7" s="4"/>
      <c r="P7" s="4"/>
      <c r="Q7" s="4"/>
      <c r="R7" s="4"/>
      <c r="S7" s="4"/>
      <c r="T7" s="4">
        <v>4</v>
      </c>
      <c r="U7" s="4"/>
      <c r="V7" s="4">
        <f>_xlfn.XLOOKUP(Table2[[#This Row],[SAPSA Number]],'STD Handgun'!B:B,'STD Handgun'!I:I)</f>
        <v>0</v>
      </c>
      <c r="W7" s="4">
        <f>_xlfn.XLOOKUP(Table2[[#This Row],[SAPSA Number]],'PROD OPTICS Handgun'!B:B,'PROD OPTICS Handgun'!I:I)</f>
        <v>0</v>
      </c>
      <c r="X7" s="4">
        <f>_xlfn.XLOOKUP(Table2[[#This Row],[SAPSA Number]],'PROD Handgun'!B:B,'PROD Handgun'!I:I)</f>
        <v>0</v>
      </c>
      <c r="Y7" s="4">
        <f>_xlfn.XLOOKUP(Table2[[#This Row],[SAPSA Number]],'OPEN Handgun'!B:B,'OPEN Handgun'!I:I)</f>
        <v>1</v>
      </c>
      <c r="Z7" s="4">
        <f>_xlfn.XLOOKUP(Table2[[#This Row],[SAPSA Number]],'CLASSIC Handgun'!B:B,'CLASSIC Handgun'!I:I)</f>
        <v>0</v>
      </c>
      <c r="AA7" s="4">
        <f>_xlfn.XLOOKUP(Table2[[#This Row],[SAPSA Number]],PCC!B:B,PCC!I:I)</f>
        <v>0</v>
      </c>
      <c r="AB7" s="4">
        <f>_xlfn.XLOOKUP(Table2[[#This Row],[SAPSA Number]],'SAOpen Rifle'!B:B,'SAOpen Rifle'!I:I)</f>
        <v>0</v>
      </c>
      <c r="AC7" s="4">
        <f>_xlfn.XLOOKUP(Table2[[#This Row],[SAPSA Number]],'SA Std Rifle'!B:B,'SA Std Rifle'!I:I)</f>
        <v>0</v>
      </c>
      <c r="AD7" s="4">
        <f>_xlfn.XLOOKUP(Table2[[#This Row],[SAPSA Number]],'STD Mini Rifle'!B:B,'STD Mini Rifle'!I:I)</f>
        <v>0</v>
      </c>
      <c r="AE7" s="4">
        <f>_xlfn.XLOOKUP(Table2[[#This Row],[SAPSA Number]],'Open Mini Rifle'!B:B,'Open Mini Rifle'!I:I)</f>
        <v>0</v>
      </c>
      <c r="AF7" s="4">
        <f>_xlfn.XLOOKUP(Table2[[#This Row],[SAPSA Number]],'SA OPEN Shotgun'!B:B,'SA OPEN Shotgun'!I:I)</f>
        <v>0</v>
      </c>
      <c r="AG7" s="4">
        <f>_xlfn.XLOOKUP(Table2[[#This Row],[SAPSA Number]],'SA STD Shotgun'!B:B,'SA STD Shotgun'!I:I)</f>
        <v>0</v>
      </c>
      <c r="AH7" s="4">
        <f>_xlfn.XLOOKUP(Table2[[#This Row],[SAPSA Number]],'MAN STD Shotgun'!B:B,'MAN STD Shotgun'!I:I)</f>
        <v>0</v>
      </c>
      <c r="AI7" s="5">
        <f>_xlfn.XLOOKUP(Table2[[#This Row],[SAPSA Number]],'MODIFIED Shotgun'!B:B,'MODIFIED Shotgun'!I:I)</f>
        <v>0</v>
      </c>
    </row>
    <row r="8" spans="1:35" x14ac:dyDescent="0.25">
      <c r="A8" s="3">
        <v>242</v>
      </c>
      <c r="B8" s="6" t="s">
        <v>777</v>
      </c>
      <c r="C8" s="6" t="s">
        <v>778</v>
      </c>
      <c r="D8" s="4" t="s">
        <v>728</v>
      </c>
      <c r="E8" s="79" t="str">
        <f ca="1">_xlfn.XLOOKUP(Table2[[#This Row],[SAPSA Number]],Table1[SAPSA number],Table1[Gender])</f>
        <v xml:space="preserve"> </v>
      </c>
      <c r="F8" s="4">
        <f ca="1">_xlfn.XLOOKUP(Table2[[#This Row],[SAPSA Number]],Table1[SAPSA number],Table1[Age])</f>
        <v>47</v>
      </c>
      <c r="G8" s="4">
        <v>1</v>
      </c>
      <c r="H8" s="4">
        <f>SUM(Table2[[#This Row],[Club Points]:[League Points Earned - Dec]])</f>
        <v>1</v>
      </c>
      <c r="I8" s="4">
        <f>SUM(Table2[[#This Row],[Std handgun]:[Modified]])</f>
        <v>1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72">
        <f>_xlfn.XLOOKUP(Table2[[#This Row],[SAPSA Number]],'STD Handgun'!B:B,'STD Handgun'!I:I)</f>
        <v>1</v>
      </c>
      <c r="W8" s="72">
        <f>_xlfn.XLOOKUP(Table2[[#This Row],[SAPSA Number]],'PROD OPTICS Handgun'!B:B,'PROD OPTICS Handgun'!I:I)</f>
        <v>0</v>
      </c>
      <c r="X8" s="72">
        <f>_xlfn.XLOOKUP(Table2[[#This Row],[SAPSA Number]],'PROD Handgun'!B:B,'PROD Handgun'!I:I)</f>
        <v>0</v>
      </c>
      <c r="Y8" s="72">
        <f>_xlfn.XLOOKUP(Table2[[#This Row],[SAPSA Number]],'OPEN Handgun'!B:B,'OPEN Handgun'!I:I)</f>
        <v>0</v>
      </c>
      <c r="Z8" s="72">
        <f>_xlfn.XLOOKUP(Table2[[#This Row],[SAPSA Number]],'CLASSIC Handgun'!B:B,'CLASSIC Handgun'!I:I)</f>
        <v>0</v>
      </c>
      <c r="AA8" s="72">
        <f>_xlfn.XLOOKUP(Table2[[#This Row],[SAPSA Number]],PCC!B:B,PCC!I:I)</f>
        <v>0</v>
      </c>
      <c r="AB8" s="72">
        <f>_xlfn.XLOOKUP(Table2[[#This Row],[SAPSA Number]],'SAOpen Rifle'!B:B,'SAOpen Rifle'!I:I)</f>
        <v>0</v>
      </c>
      <c r="AC8" s="72">
        <f>_xlfn.XLOOKUP(Table2[[#This Row],[SAPSA Number]],'SA Std Rifle'!B:B,'SA Std Rifle'!I:I)</f>
        <v>0</v>
      </c>
      <c r="AD8" s="72">
        <f>_xlfn.XLOOKUP(Table2[[#This Row],[SAPSA Number]],'STD Mini Rifle'!B:B,'STD Mini Rifle'!I:I)</f>
        <v>0</v>
      </c>
      <c r="AE8" s="72">
        <f>_xlfn.XLOOKUP(Table2[[#This Row],[SAPSA Number]],'Open Mini Rifle'!B:B,'Open Mini Rifle'!I:I)</f>
        <v>0</v>
      </c>
      <c r="AF8" s="72">
        <f>_xlfn.XLOOKUP(Table2[[#This Row],[SAPSA Number]],'SA OPEN Shotgun'!B:B,'SA OPEN Shotgun'!I:I)</f>
        <v>0</v>
      </c>
      <c r="AG8" s="72">
        <f>_xlfn.XLOOKUP(Table2[[#This Row],[SAPSA Number]],'SA STD Shotgun'!B:B,'SA STD Shotgun'!I:I)</f>
        <v>0</v>
      </c>
      <c r="AH8" s="72">
        <f>_xlfn.XLOOKUP(Table2[[#This Row],[SAPSA Number]],'MAN STD Shotgun'!B:B,'MAN STD Shotgun'!I:I)</f>
        <v>0</v>
      </c>
      <c r="AI8" s="73">
        <f>_xlfn.XLOOKUP(Table2[[#This Row],[SAPSA Number]],'MODIFIED Shotgun'!B:B,'MODIFIED Shotgun'!I:I)</f>
        <v>0</v>
      </c>
    </row>
    <row r="9" spans="1:35" x14ac:dyDescent="0.25">
      <c r="A9" s="3">
        <v>250</v>
      </c>
      <c r="B9" s="6" t="s">
        <v>19</v>
      </c>
      <c r="C9" s="6" t="s">
        <v>20</v>
      </c>
      <c r="D9" s="4" t="s">
        <v>21</v>
      </c>
      <c r="E9" s="1" t="str">
        <f ca="1">_xlfn.XLOOKUP(Table2[[#This Row],[SAPSA Number]],Table1[SAPSA number],Table1[Gender])</f>
        <v>SS</v>
      </c>
      <c r="F9" s="4">
        <f ca="1">_xlfn.XLOOKUP(Table2[[#This Row],[SAPSA Number]],Table1[SAPSA number],Table1[Age])</f>
        <v>63</v>
      </c>
      <c r="G9" s="91" t="s">
        <v>720</v>
      </c>
      <c r="H9" s="4">
        <f>SUM(Table2[[#This Row],[Club Points]:[League Points Earned - Dec]])</f>
        <v>21</v>
      </c>
      <c r="I9" s="4">
        <f>SUM(Table2[[#This Row],[Std handgun]:[Modified]])</f>
        <v>5</v>
      </c>
      <c r="J9" s="4"/>
      <c r="K9" s="4"/>
      <c r="L9" s="4"/>
      <c r="M9" s="4"/>
      <c r="N9" s="4"/>
      <c r="O9" s="4"/>
      <c r="P9" s="4"/>
      <c r="Q9" s="4"/>
      <c r="R9" s="4"/>
      <c r="S9" s="4"/>
      <c r="T9" s="4">
        <v>16</v>
      </c>
      <c r="U9" s="4"/>
      <c r="V9" s="4">
        <f>_xlfn.XLOOKUP(Table2[[#This Row],[SAPSA Number]],'STD Handgun'!B:B,'STD Handgun'!I:I)</f>
        <v>0</v>
      </c>
      <c r="W9" s="4">
        <f>_xlfn.XLOOKUP(Table2[[#This Row],[SAPSA Number]],'PROD OPTICS Handgun'!B:B,'PROD OPTICS Handgun'!I:I)</f>
        <v>0</v>
      </c>
      <c r="X9" s="4">
        <f>_xlfn.XLOOKUP(Table2[[#This Row],[SAPSA Number]],'PROD Handgun'!B:B,'PROD Handgun'!I:I)</f>
        <v>1</v>
      </c>
      <c r="Y9" s="4">
        <f>_xlfn.XLOOKUP(Table2[[#This Row],[SAPSA Number]],'OPEN Handgun'!B:B,'OPEN Handgun'!I:I)</f>
        <v>0</v>
      </c>
      <c r="Z9" s="4">
        <f>_xlfn.XLOOKUP(Table2[[#This Row],[SAPSA Number]],'CLASSIC Handgun'!B:B,'CLASSIC Handgun'!I:I)</f>
        <v>0</v>
      </c>
      <c r="AA9" s="4">
        <f>_xlfn.XLOOKUP(Table2[[#This Row],[SAPSA Number]],PCC!B:B,PCC!I:I)</f>
        <v>0</v>
      </c>
      <c r="AB9" s="4">
        <f>_xlfn.XLOOKUP(Table2[[#This Row],[SAPSA Number]],'SAOpen Rifle'!B:B,'SAOpen Rifle'!I:I)</f>
        <v>4</v>
      </c>
      <c r="AC9" s="4">
        <f>_xlfn.XLOOKUP(Table2[[#This Row],[SAPSA Number]],'SA Std Rifle'!B:B,'SA Std Rifle'!I:I)</f>
        <v>0</v>
      </c>
      <c r="AD9" s="4">
        <f>_xlfn.XLOOKUP(Table2[[#This Row],[SAPSA Number]],'STD Mini Rifle'!B:B,'STD Mini Rifle'!I:I)</f>
        <v>0</v>
      </c>
      <c r="AE9" s="4">
        <f>_xlfn.XLOOKUP(Table2[[#This Row],[SAPSA Number]],'Open Mini Rifle'!B:B,'Open Mini Rifle'!I:I)</f>
        <v>0</v>
      </c>
      <c r="AF9" s="4">
        <f>_xlfn.XLOOKUP(Table2[[#This Row],[SAPSA Number]],'SA OPEN Shotgun'!B:B,'SA OPEN Shotgun'!I:I)</f>
        <v>0</v>
      </c>
      <c r="AG9" s="4">
        <f>_xlfn.XLOOKUP(Table2[[#This Row],[SAPSA Number]],'SA STD Shotgun'!B:B,'SA STD Shotgun'!I:I)</f>
        <v>0</v>
      </c>
      <c r="AH9" s="4">
        <f>_xlfn.XLOOKUP(Table2[[#This Row],[SAPSA Number]],'MAN STD Shotgun'!B:B,'MAN STD Shotgun'!I:I)</f>
        <v>0</v>
      </c>
      <c r="AI9" s="5">
        <f>_xlfn.XLOOKUP(Table2[[#This Row],[SAPSA Number]],'MODIFIED Shotgun'!B:B,'MODIFIED Shotgun'!I:I)</f>
        <v>0</v>
      </c>
    </row>
    <row r="10" spans="1:35" x14ac:dyDescent="0.25">
      <c r="A10" s="3">
        <v>252</v>
      </c>
      <c r="B10" s="6" t="s">
        <v>158</v>
      </c>
      <c r="C10" s="6" t="s">
        <v>159</v>
      </c>
      <c r="D10" s="4" t="s">
        <v>144</v>
      </c>
      <c r="E10" s="1" t="str">
        <f ca="1">_xlfn.XLOOKUP(Table2[[#This Row],[SAPSA Number]],Table1[SAPSA number],Table1[Gender])</f>
        <v>SS</v>
      </c>
      <c r="F10" s="4">
        <f ca="1">_xlfn.XLOOKUP(Table2[[#This Row],[SAPSA Number]],Table1[SAPSA number],Table1[Age])</f>
        <v>67</v>
      </c>
      <c r="G10" s="91" t="s">
        <v>720</v>
      </c>
      <c r="H10" s="4">
        <f>SUM(Table2[[#This Row],[Club Points]:[League Points Earned - Dec]])</f>
        <v>8</v>
      </c>
      <c r="I10" s="4">
        <f>SUM(Table2[[#This Row],[Std handgun]:[Modified]])</f>
        <v>6</v>
      </c>
      <c r="J10" s="4"/>
      <c r="K10" s="4"/>
      <c r="L10" s="4"/>
      <c r="M10" s="4"/>
      <c r="N10" s="4"/>
      <c r="O10" s="4"/>
      <c r="P10" s="4"/>
      <c r="Q10" s="4"/>
      <c r="R10" s="4"/>
      <c r="S10" s="4">
        <v>2</v>
      </c>
      <c r="T10" s="4"/>
      <c r="U10" s="4"/>
      <c r="V10" s="4">
        <f>_xlfn.XLOOKUP(Table2[[#This Row],[SAPSA Number]],'STD Handgun'!B:B,'STD Handgun'!I:I)</f>
        <v>4</v>
      </c>
      <c r="W10" s="4">
        <f>_xlfn.XLOOKUP(Table2[[#This Row],[SAPSA Number]],'PROD OPTICS Handgun'!B:B,'PROD OPTICS Handgun'!I:I)</f>
        <v>0</v>
      </c>
      <c r="X10" s="4">
        <f>_xlfn.XLOOKUP(Table2[[#This Row],[SAPSA Number]],'PROD Handgun'!B:B,'PROD Handgun'!I:I)</f>
        <v>0</v>
      </c>
      <c r="Y10" s="4">
        <f>_xlfn.XLOOKUP(Table2[[#This Row],[SAPSA Number]],'OPEN Handgun'!B:B,'OPEN Handgun'!I:I)</f>
        <v>0</v>
      </c>
      <c r="Z10" s="4">
        <f>_xlfn.XLOOKUP(Table2[[#This Row],[SAPSA Number]],'CLASSIC Handgun'!B:B,'CLASSIC Handgun'!I:I)</f>
        <v>0</v>
      </c>
      <c r="AA10" s="4">
        <f>_xlfn.XLOOKUP(Table2[[#This Row],[SAPSA Number]],PCC!B:B,PCC!I:I)</f>
        <v>0</v>
      </c>
      <c r="AB10" s="4">
        <f>_xlfn.XLOOKUP(Table2[[#This Row],[SAPSA Number]],'SAOpen Rifle'!B:B,'SAOpen Rifle'!I:I)</f>
        <v>0</v>
      </c>
      <c r="AC10" s="4">
        <f>_xlfn.XLOOKUP(Table2[[#This Row],[SAPSA Number]],'SA Std Rifle'!B:B,'SA Std Rifle'!I:I)</f>
        <v>1</v>
      </c>
      <c r="AD10" s="4">
        <f>_xlfn.XLOOKUP(Table2[[#This Row],[SAPSA Number]],'STD Mini Rifle'!B:B,'STD Mini Rifle'!I:I)</f>
        <v>0</v>
      </c>
      <c r="AE10" s="4">
        <f>_xlfn.XLOOKUP(Table2[[#This Row],[SAPSA Number]],'Open Mini Rifle'!B:B,'Open Mini Rifle'!I:I)</f>
        <v>0</v>
      </c>
      <c r="AF10" s="4">
        <f>_xlfn.XLOOKUP(Table2[[#This Row],[SAPSA Number]],'SA OPEN Shotgun'!B:B,'SA OPEN Shotgun'!I:I)</f>
        <v>0</v>
      </c>
      <c r="AG10" s="4">
        <f>_xlfn.XLOOKUP(Table2[[#This Row],[SAPSA Number]],'SA STD Shotgun'!B:B,'SA STD Shotgun'!I:I)</f>
        <v>1</v>
      </c>
      <c r="AH10" s="4">
        <f>_xlfn.XLOOKUP(Table2[[#This Row],[SAPSA Number]],'MAN STD Shotgun'!B:B,'MAN STD Shotgun'!I:I)</f>
        <v>0</v>
      </c>
      <c r="AI10" s="5">
        <f>_xlfn.XLOOKUP(Table2[[#This Row],[SAPSA Number]],'MODIFIED Shotgun'!B:B,'MODIFIED Shotgun'!I:I)</f>
        <v>0</v>
      </c>
    </row>
    <row r="11" spans="1:35" x14ac:dyDescent="0.25">
      <c r="A11" s="3">
        <v>255</v>
      </c>
      <c r="B11" s="6" t="s">
        <v>581</v>
      </c>
      <c r="C11" s="6" t="s">
        <v>425</v>
      </c>
      <c r="D11" s="4" t="s">
        <v>582</v>
      </c>
      <c r="E11" s="1" t="str">
        <f ca="1">_xlfn.XLOOKUP(Table2[[#This Row],[SAPSA Number]],Table1[SAPSA number],Table1[Gender])</f>
        <v xml:space="preserve"> </v>
      </c>
      <c r="F11" s="4">
        <f ca="1">_xlfn.XLOOKUP(Table2[[#This Row],[SAPSA Number]],Table1[SAPSA number],Table1[Age])</f>
        <v>43</v>
      </c>
      <c r="G11" s="91" t="s">
        <v>720</v>
      </c>
      <c r="H11" s="4">
        <f>SUM(Table2[[#This Row],[Club Points]:[League Points Earned - Dec]])</f>
        <v>53</v>
      </c>
      <c r="I11" s="4">
        <f>SUM(Table2[[#This Row],[Std handgun]:[Modified]])</f>
        <v>8</v>
      </c>
      <c r="J11" s="4"/>
      <c r="K11" s="4">
        <v>4</v>
      </c>
      <c r="L11" s="4">
        <v>4</v>
      </c>
      <c r="M11" s="4">
        <v>3</v>
      </c>
      <c r="N11" s="4">
        <v>2</v>
      </c>
      <c r="O11" s="4">
        <v>7</v>
      </c>
      <c r="P11" s="4"/>
      <c r="Q11" s="4">
        <v>2</v>
      </c>
      <c r="R11" s="4">
        <v>5</v>
      </c>
      <c r="S11" s="4">
        <v>8</v>
      </c>
      <c r="T11" s="4">
        <v>4</v>
      </c>
      <c r="U11" s="4">
        <v>6</v>
      </c>
      <c r="V11" s="4">
        <f>_xlfn.XLOOKUP(Table2[[#This Row],[SAPSA Number]],'STD Handgun'!B:B,'STD Handgun'!I:I)</f>
        <v>1</v>
      </c>
      <c r="W11" s="4">
        <f>_xlfn.XLOOKUP(Table2[[#This Row],[SAPSA Number]],'PROD OPTICS Handgun'!B:B,'PROD OPTICS Handgun'!I:I)</f>
        <v>2</v>
      </c>
      <c r="X11" s="4">
        <f>_xlfn.XLOOKUP(Table2[[#This Row],[SAPSA Number]],'PROD Handgun'!B:B,'PROD Handgun'!I:I)</f>
        <v>0</v>
      </c>
      <c r="Y11" s="4">
        <f>_xlfn.XLOOKUP(Table2[[#This Row],[SAPSA Number]],'OPEN Handgun'!B:B,'OPEN Handgun'!I:I)</f>
        <v>1</v>
      </c>
      <c r="Z11" s="4">
        <f>_xlfn.XLOOKUP(Table2[[#This Row],[SAPSA Number]],'CLASSIC Handgun'!B:B,'CLASSIC Handgun'!I:I)</f>
        <v>1</v>
      </c>
      <c r="AA11" s="4">
        <f>_xlfn.XLOOKUP(Table2[[#This Row],[SAPSA Number]],PCC!B:B,PCC!I:I)</f>
        <v>1</v>
      </c>
      <c r="AB11" s="4">
        <f>_xlfn.XLOOKUP(Table2[[#This Row],[SAPSA Number]],'SAOpen Rifle'!B:B,'SAOpen Rifle'!I:I)</f>
        <v>0</v>
      </c>
      <c r="AC11" s="4">
        <f>_xlfn.XLOOKUP(Table2[[#This Row],[SAPSA Number]],'SA Std Rifle'!B:B,'SA Std Rifle'!I:I)</f>
        <v>0</v>
      </c>
      <c r="AD11" s="4">
        <f>_xlfn.XLOOKUP(Table2[[#This Row],[SAPSA Number]],'STD Mini Rifle'!B:B,'STD Mini Rifle'!I:I)</f>
        <v>0</v>
      </c>
      <c r="AE11" s="4">
        <f>_xlfn.XLOOKUP(Table2[[#This Row],[SAPSA Number]],'Open Mini Rifle'!B:B,'Open Mini Rifle'!I:I)</f>
        <v>0</v>
      </c>
      <c r="AF11" s="4">
        <f>_xlfn.XLOOKUP(Table2[[#This Row],[SAPSA Number]],'SA OPEN Shotgun'!B:B,'SA OPEN Shotgun'!I:I)</f>
        <v>0</v>
      </c>
      <c r="AG11" s="4">
        <f>_xlfn.XLOOKUP(Table2[[#This Row],[SAPSA Number]],'SA STD Shotgun'!B:B,'SA STD Shotgun'!I:I)</f>
        <v>2</v>
      </c>
      <c r="AH11" s="4">
        <f>_xlfn.XLOOKUP(Table2[[#This Row],[SAPSA Number]],'MAN STD Shotgun'!B:B,'MAN STD Shotgun'!I:I)</f>
        <v>0</v>
      </c>
      <c r="AI11" s="5">
        <f>_xlfn.XLOOKUP(Table2[[#This Row],[SAPSA Number]],'MODIFIED Shotgun'!B:B,'MODIFIED Shotgun'!I:I)</f>
        <v>0</v>
      </c>
    </row>
    <row r="12" spans="1:35" x14ac:dyDescent="0.25">
      <c r="A12" s="3">
        <v>259</v>
      </c>
      <c r="B12" s="6" t="s">
        <v>405</v>
      </c>
      <c r="C12" s="6" t="s">
        <v>406</v>
      </c>
      <c r="D12" s="4" t="s">
        <v>407</v>
      </c>
      <c r="E12" s="1" t="str">
        <f>_xlfn.XLOOKUP(Table2[[#This Row],[SAPSA Number]],Table1[SAPSA number],Table1[Gender])</f>
        <v>Lady</v>
      </c>
      <c r="F12" s="4">
        <f ca="1">_xlfn.XLOOKUP(Table2[[#This Row],[SAPSA Number]],Table1[SAPSA number],Table1[Age])</f>
        <v>36</v>
      </c>
      <c r="G12" s="4">
        <v>0</v>
      </c>
      <c r="H12" s="4">
        <f>SUM(Table2[[#This Row],[Club Points]:[League Points Earned - Dec]])</f>
        <v>0</v>
      </c>
      <c r="I12" s="4">
        <f>SUM(Table2[[#This Row],[Std handgun]:[Modified]])</f>
        <v>0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>
        <f>_xlfn.XLOOKUP(Table2[[#This Row],[SAPSA Number]],'STD Handgun'!B:B,'STD Handgun'!I:I)</f>
        <v>0</v>
      </c>
      <c r="W12" s="4">
        <f>_xlfn.XLOOKUP(Table2[[#This Row],[SAPSA Number]],'PROD OPTICS Handgun'!B:B,'PROD OPTICS Handgun'!I:I)</f>
        <v>0</v>
      </c>
      <c r="X12" s="4">
        <f>_xlfn.XLOOKUP(Table2[[#This Row],[SAPSA Number]],'PROD Handgun'!B:B,'PROD Handgun'!I:I)</f>
        <v>0</v>
      </c>
      <c r="Y12" s="4">
        <f>_xlfn.XLOOKUP(Table2[[#This Row],[SAPSA Number]],'OPEN Handgun'!B:B,'OPEN Handgun'!I:I)</f>
        <v>0</v>
      </c>
      <c r="Z12" s="4">
        <f>_xlfn.XLOOKUP(Table2[[#This Row],[SAPSA Number]],'CLASSIC Handgun'!B:B,'CLASSIC Handgun'!I:I)</f>
        <v>0</v>
      </c>
      <c r="AA12" s="4">
        <f>_xlfn.XLOOKUP(Table2[[#This Row],[SAPSA Number]],PCC!B:B,PCC!I:I)</f>
        <v>0</v>
      </c>
      <c r="AB12" s="4">
        <f>_xlfn.XLOOKUP(Table2[[#This Row],[SAPSA Number]],'SAOpen Rifle'!B:B,'SAOpen Rifle'!I:I)</f>
        <v>0</v>
      </c>
      <c r="AC12" s="4">
        <f>_xlfn.XLOOKUP(Table2[[#This Row],[SAPSA Number]],'SA Std Rifle'!B:B,'SA Std Rifle'!I:I)</f>
        <v>0</v>
      </c>
      <c r="AD12" s="4">
        <f>_xlfn.XLOOKUP(Table2[[#This Row],[SAPSA Number]],'STD Mini Rifle'!B:B,'STD Mini Rifle'!I:I)</f>
        <v>0</v>
      </c>
      <c r="AE12" s="4">
        <f>_xlfn.XLOOKUP(Table2[[#This Row],[SAPSA Number]],'Open Mini Rifle'!B:B,'Open Mini Rifle'!I:I)</f>
        <v>0</v>
      </c>
      <c r="AF12" s="4">
        <f>_xlfn.XLOOKUP(Table2[[#This Row],[SAPSA Number]],'SA OPEN Shotgun'!B:B,'SA OPEN Shotgun'!I:I)</f>
        <v>0</v>
      </c>
      <c r="AG12" s="4">
        <f>_xlfn.XLOOKUP(Table2[[#This Row],[SAPSA Number]],'SA STD Shotgun'!B:B,'SA STD Shotgun'!I:I)</f>
        <v>0</v>
      </c>
      <c r="AH12" s="4">
        <f>_xlfn.XLOOKUP(Table2[[#This Row],[SAPSA Number]],'MAN STD Shotgun'!B:B,'MAN STD Shotgun'!I:I)</f>
        <v>0</v>
      </c>
      <c r="AI12" s="5">
        <f>_xlfn.XLOOKUP(Table2[[#This Row],[SAPSA Number]],'MODIFIED Shotgun'!B:B,'MODIFIED Shotgun'!I:I)</f>
        <v>0</v>
      </c>
    </row>
    <row r="13" spans="1:35" x14ac:dyDescent="0.25">
      <c r="A13" s="3">
        <v>269</v>
      </c>
      <c r="B13" s="6" t="s">
        <v>784</v>
      </c>
      <c r="C13" s="6" t="s">
        <v>348</v>
      </c>
      <c r="D13" s="4" t="s">
        <v>528</v>
      </c>
      <c r="E13" s="79" t="str">
        <f ca="1">_xlfn.XLOOKUP(Table2[[#This Row],[SAPSA Number]],Table1[SAPSA number],Table1[Gender])</f>
        <v xml:space="preserve"> </v>
      </c>
      <c r="F13" s="4">
        <f ca="1">_xlfn.XLOOKUP(Table2[[#This Row],[SAPSA Number]],Table1[SAPSA number],Table1[Age])</f>
        <v>39</v>
      </c>
      <c r="G13" s="91" t="s">
        <v>720</v>
      </c>
      <c r="H13" s="72">
        <f>SUM(Table2[[#This Row],[Club Points]:[League Points Earned - Dec]])</f>
        <v>9</v>
      </c>
      <c r="I13" s="72">
        <f>SUM(Table2[[#This Row],[Std handgun]:[Modified]])</f>
        <v>5</v>
      </c>
      <c r="J13" s="4"/>
      <c r="K13" s="4"/>
      <c r="L13" s="4"/>
      <c r="M13" s="4"/>
      <c r="N13" s="4"/>
      <c r="O13" s="4"/>
      <c r="P13" s="4"/>
      <c r="Q13" s="4"/>
      <c r="R13" s="4"/>
      <c r="S13" s="4">
        <v>2</v>
      </c>
      <c r="T13" s="4">
        <v>2</v>
      </c>
      <c r="U13" s="4"/>
      <c r="V13" s="72">
        <f>_xlfn.XLOOKUP(Table2[[#This Row],[SAPSA Number]],'STD Handgun'!B:B,'STD Handgun'!I:I)</f>
        <v>0</v>
      </c>
      <c r="W13" s="72">
        <f>_xlfn.XLOOKUP(Table2[[#This Row],[SAPSA Number]],'PROD OPTICS Handgun'!B:B,'PROD OPTICS Handgun'!I:I)</f>
        <v>0</v>
      </c>
      <c r="X13" s="72">
        <f>_xlfn.XLOOKUP(Table2[[#This Row],[SAPSA Number]],'PROD Handgun'!B:B,'PROD Handgun'!I:I)</f>
        <v>3</v>
      </c>
      <c r="Y13" s="72">
        <f>_xlfn.XLOOKUP(Table2[[#This Row],[SAPSA Number]],'OPEN Handgun'!B:B,'OPEN Handgun'!I:I)</f>
        <v>0</v>
      </c>
      <c r="Z13" s="72">
        <f>_xlfn.XLOOKUP(Table2[[#This Row],[SAPSA Number]],'CLASSIC Handgun'!B:B,'CLASSIC Handgun'!I:I)</f>
        <v>0</v>
      </c>
      <c r="AA13" s="72">
        <f>_xlfn.XLOOKUP(Table2[[#This Row],[SAPSA Number]],PCC!B:B,PCC!I:I)</f>
        <v>0</v>
      </c>
      <c r="AB13" s="72">
        <f>_xlfn.XLOOKUP(Table2[[#This Row],[SAPSA Number]],'SAOpen Rifle'!B:B,'SAOpen Rifle'!I:I)</f>
        <v>1</v>
      </c>
      <c r="AC13" s="72">
        <f>_xlfn.XLOOKUP(Table2[[#This Row],[SAPSA Number]],'SA Std Rifle'!B:B,'SA Std Rifle'!I:I)</f>
        <v>0</v>
      </c>
      <c r="AD13" s="72">
        <f>_xlfn.XLOOKUP(Table2[[#This Row],[SAPSA Number]],'STD Mini Rifle'!B:B,'STD Mini Rifle'!I:I)</f>
        <v>0</v>
      </c>
      <c r="AE13" s="72">
        <f>_xlfn.XLOOKUP(Table2[[#This Row],[SAPSA Number]],'Open Mini Rifle'!B:B,'Open Mini Rifle'!I:I)</f>
        <v>0</v>
      </c>
      <c r="AF13" s="72">
        <f>_xlfn.XLOOKUP(Table2[[#This Row],[SAPSA Number]],'SA OPEN Shotgun'!B:B,'SA OPEN Shotgun'!I:I)</f>
        <v>0</v>
      </c>
      <c r="AG13" s="72">
        <f>_xlfn.XLOOKUP(Table2[[#This Row],[SAPSA Number]],'SA STD Shotgun'!B:B,'SA STD Shotgun'!I:I)</f>
        <v>1</v>
      </c>
      <c r="AH13" s="72">
        <f>_xlfn.XLOOKUP(Table2[[#This Row],[SAPSA Number]],'MAN STD Shotgun'!B:B,'MAN STD Shotgun'!I:I)</f>
        <v>0</v>
      </c>
      <c r="AI13" s="73">
        <f>_xlfn.XLOOKUP(Table2[[#This Row],[SAPSA Number]],'MODIFIED Shotgun'!B:B,'MODIFIED Shotgun'!I:I)</f>
        <v>0</v>
      </c>
    </row>
    <row r="14" spans="1:35" x14ac:dyDescent="0.25">
      <c r="A14" s="3">
        <v>392</v>
      </c>
      <c r="B14" s="6" t="s">
        <v>614</v>
      </c>
      <c r="C14" s="6" t="s">
        <v>615</v>
      </c>
      <c r="D14" s="4" t="s">
        <v>616</v>
      </c>
      <c r="E14" s="1" t="str">
        <f>_xlfn.XLOOKUP(Table2[[#This Row],[SAPSA Number]],Table1[SAPSA number],Table1[Gender])</f>
        <v>Lady</v>
      </c>
      <c r="F14" s="4">
        <f ca="1">_xlfn.XLOOKUP(Table2[[#This Row],[SAPSA Number]],Table1[SAPSA number],Table1[Age])</f>
        <v>29</v>
      </c>
      <c r="G14" s="91" t="s">
        <v>720</v>
      </c>
      <c r="H14" s="4">
        <f>SUM(Table2[[#This Row],[Club Points]:[League Points Earned - Dec]])</f>
        <v>31</v>
      </c>
      <c r="I14" s="4">
        <f>SUM(Table2[[#This Row],[Std handgun]:[Modified]])</f>
        <v>5</v>
      </c>
      <c r="J14" s="4"/>
      <c r="K14" s="4">
        <v>3</v>
      </c>
      <c r="L14" s="4">
        <v>5</v>
      </c>
      <c r="M14" s="4">
        <v>2</v>
      </c>
      <c r="N14" s="4">
        <v>2</v>
      </c>
      <c r="O14" s="4">
        <v>2</v>
      </c>
      <c r="P14" s="4"/>
      <c r="Q14" s="4">
        <v>4</v>
      </c>
      <c r="R14" s="4"/>
      <c r="S14" s="4">
        <v>6</v>
      </c>
      <c r="T14" s="4">
        <v>2</v>
      </c>
      <c r="U14" s="4"/>
      <c r="V14" s="4">
        <f>_xlfn.XLOOKUP(Table2[[#This Row],[SAPSA Number]],'STD Handgun'!B:B,'STD Handgun'!I:I)</f>
        <v>0</v>
      </c>
      <c r="W14" s="4">
        <f>_xlfn.XLOOKUP(Table2[[#This Row],[SAPSA Number]],'PROD OPTICS Handgun'!B:B,'PROD OPTICS Handgun'!I:I)</f>
        <v>5</v>
      </c>
      <c r="X14" s="4">
        <f>_xlfn.XLOOKUP(Table2[[#This Row],[SAPSA Number]],'PROD Handgun'!B:B,'PROD Handgun'!I:I)</f>
        <v>0</v>
      </c>
      <c r="Y14" s="4">
        <f>_xlfn.XLOOKUP(Table2[[#This Row],[SAPSA Number]],'OPEN Handgun'!B:B,'OPEN Handgun'!I:I)</f>
        <v>0</v>
      </c>
      <c r="Z14" s="4">
        <f>_xlfn.XLOOKUP(Table2[[#This Row],[SAPSA Number]],'CLASSIC Handgun'!B:B,'CLASSIC Handgun'!I:I)</f>
        <v>0</v>
      </c>
      <c r="AA14" s="4">
        <f>_xlfn.XLOOKUP(Table2[[#This Row],[SAPSA Number]],PCC!B:B,PCC!I:I)</f>
        <v>0</v>
      </c>
      <c r="AB14" s="4">
        <f>_xlfn.XLOOKUP(Table2[[#This Row],[SAPSA Number]],'SAOpen Rifle'!B:B,'SAOpen Rifle'!I:I)</f>
        <v>0</v>
      </c>
      <c r="AC14" s="4">
        <f>_xlfn.XLOOKUP(Table2[[#This Row],[SAPSA Number]],'SA Std Rifle'!B:B,'SA Std Rifle'!I:I)</f>
        <v>0</v>
      </c>
      <c r="AD14" s="4">
        <f>_xlfn.XLOOKUP(Table2[[#This Row],[SAPSA Number]],'STD Mini Rifle'!B:B,'STD Mini Rifle'!I:I)</f>
        <v>0</v>
      </c>
      <c r="AE14" s="4">
        <f>_xlfn.XLOOKUP(Table2[[#This Row],[SAPSA Number]],'Open Mini Rifle'!B:B,'Open Mini Rifle'!I:I)</f>
        <v>0</v>
      </c>
      <c r="AF14" s="4">
        <f>_xlfn.XLOOKUP(Table2[[#This Row],[SAPSA Number]],'SA OPEN Shotgun'!B:B,'SA OPEN Shotgun'!I:I)</f>
        <v>0</v>
      </c>
      <c r="AG14" s="4">
        <f>_xlfn.XLOOKUP(Table2[[#This Row],[SAPSA Number]],'SA STD Shotgun'!B:B,'SA STD Shotgun'!I:I)</f>
        <v>0</v>
      </c>
      <c r="AH14" s="4">
        <f>_xlfn.XLOOKUP(Table2[[#This Row],[SAPSA Number]],'MAN STD Shotgun'!B:B,'MAN STD Shotgun'!I:I)</f>
        <v>0</v>
      </c>
      <c r="AI14" s="5">
        <f>_xlfn.XLOOKUP(Table2[[#This Row],[SAPSA Number]],'MODIFIED Shotgun'!B:B,'MODIFIED Shotgun'!I:I)</f>
        <v>0</v>
      </c>
    </row>
    <row r="15" spans="1:35" x14ac:dyDescent="0.25">
      <c r="A15" s="3">
        <v>393</v>
      </c>
      <c r="B15" s="6" t="s">
        <v>514</v>
      </c>
      <c r="C15" s="6" t="s">
        <v>241</v>
      </c>
      <c r="D15" s="4" t="s">
        <v>515</v>
      </c>
      <c r="E15" s="1" t="str">
        <f>_xlfn.XLOOKUP(Table2[[#This Row],[SAPSA Number]],Table1[SAPSA number],Table1[Gender])</f>
        <v>Lady</v>
      </c>
      <c r="F15" s="4">
        <f ca="1">_xlfn.XLOOKUP(Table2[[#This Row],[SAPSA Number]],Table1[SAPSA number],Table1[Age])</f>
        <v>57</v>
      </c>
      <c r="G15" s="91" t="s">
        <v>720</v>
      </c>
      <c r="H15" s="4">
        <f>SUM(Table2[[#This Row],[Club Points]:[League Points Earned - Dec]])</f>
        <v>24</v>
      </c>
      <c r="I15" s="4">
        <f>SUM(Table2[[#This Row],[Std handgun]:[Modified]])</f>
        <v>18</v>
      </c>
      <c r="J15" s="4"/>
      <c r="K15" s="4">
        <v>1</v>
      </c>
      <c r="L15" s="4"/>
      <c r="M15" s="4"/>
      <c r="N15" s="4">
        <v>2</v>
      </c>
      <c r="O15" s="4">
        <v>2</v>
      </c>
      <c r="P15" s="4"/>
      <c r="Q15" s="4"/>
      <c r="R15" s="4"/>
      <c r="S15" s="4"/>
      <c r="T15" s="4"/>
      <c r="U15" s="4">
        <v>1</v>
      </c>
      <c r="V15" s="4">
        <f>_xlfn.XLOOKUP(Table2[[#This Row],[SAPSA Number]],'STD Handgun'!B:B,'STD Handgun'!I:I)</f>
        <v>0</v>
      </c>
      <c r="W15" s="4">
        <f>_xlfn.XLOOKUP(Table2[[#This Row],[SAPSA Number]],'PROD OPTICS Handgun'!B:B,'PROD OPTICS Handgun'!I:I)</f>
        <v>0</v>
      </c>
      <c r="X15" s="4">
        <f>_xlfn.XLOOKUP(Table2[[#This Row],[SAPSA Number]],'PROD Handgun'!B:B,'PROD Handgun'!I:I)</f>
        <v>7</v>
      </c>
      <c r="Y15" s="4">
        <f>_xlfn.XLOOKUP(Table2[[#This Row],[SAPSA Number]],'OPEN Handgun'!B:B,'OPEN Handgun'!I:I)</f>
        <v>0</v>
      </c>
      <c r="Z15" s="4">
        <f>_xlfn.XLOOKUP(Table2[[#This Row],[SAPSA Number]],'CLASSIC Handgun'!B:B,'CLASSIC Handgun'!I:I)</f>
        <v>0</v>
      </c>
      <c r="AA15" s="4">
        <f>_xlfn.XLOOKUP(Table2[[#This Row],[SAPSA Number]],PCC!B:B,PCC!I:I)</f>
        <v>0</v>
      </c>
      <c r="AB15" s="4">
        <f>_xlfn.XLOOKUP(Table2[[#This Row],[SAPSA Number]],'SAOpen Rifle'!B:B,'SAOpen Rifle'!I:I)</f>
        <v>2</v>
      </c>
      <c r="AC15" s="4">
        <f>_xlfn.XLOOKUP(Table2[[#This Row],[SAPSA Number]],'SA Std Rifle'!B:B,'SA Std Rifle'!I:I)</f>
        <v>0</v>
      </c>
      <c r="AD15" s="4">
        <f>_xlfn.XLOOKUP(Table2[[#This Row],[SAPSA Number]],'STD Mini Rifle'!B:B,'STD Mini Rifle'!I:I)</f>
        <v>0</v>
      </c>
      <c r="AE15" s="4">
        <f>_xlfn.XLOOKUP(Table2[[#This Row],[SAPSA Number]],'Open Mini Rifle'!B:B,'Open Mini Rifle'!I:I)</f>
        <v>0</v>
      </c>
      <c r="AF15" s="4">
        <f>_xlfn.XLOOKUP(Table2[[#This Row],[SAPSA Number]],'SA OPEN Shotgun'!B:B,'SA OPEN Shotgun'!I:I)</f>
        <v>0</v>
      </c>
      <c r="AG15" s="4">
        <f>_xlfn.XLOOKUP(Table2[[#This Row],[SAPSA Number]],'SA STD Shotgun'!B:B,'SA STD Shotgun'!I:I)</f>
        <v>9</v>
      </c>
      <c r="AH15" s="4">
        <f>_xlfn.XLOOKUP(Table2[[#This Row],[SAPSA Number]],'MAN STD Shotgun'!B:B,'MAN STD Shotgun'!I:I)</f>
        <v>0</v>
      </c>
      <c r="AI15" s="5">
        <f>_xlfn.XLOOKUP(Table2[[#This Row],[SAPSA Number]],'MODIFIED Shotgun'!B:B,'MODIFIED Shotgun'!I:I)</f>
        <v>0</v>
      </c>
    </row>
    <row r="16" spans="1:35" x14ac:dyDescent="0.25">
      <c r="A16" s="3">
        <v>400</v>
      </c>
      <c r="B16" s="6" t="s">
        <v>831</v>
      </c>
      <c r="C16" s="6" t="s">
        <v>542</v>
      </c>
      <c r="D16" s="4" t="s">
        <v>832</v>
      </c>
      <c r="E16" s="79" t="str">
        <f ca="1">_xlfn.XLOOKUP(Table2[[#This Row],[SAPSA Number]],Table1[SAPSA number],Table1[Gender])</f>
        <v>S</v>
      </c>
      <c r="F16" s="4">
        <f ca="1">_xlfn.XLOOKUP(Table2[[#This Row],[SAPSA Number]],Table1[SAPSA number],Table1[Age])</f>
        <v>57</v>
      </c>
      <c r="G16" s="4"/>
      <c r="H16" s="72">
        <f>SUM(Table2[[#This Row],[Club Points]:[League Points Earned - Dec]])</f>
        <v>2</v>
      </c>
      <c r="I16" s="72">
        <f>SUM(Table2[[#This Row],[Std handgun]:[Modified]])</f>
        <v>0</v>
      </c>
      <c r="J16" s="4"/>
      <c r="K16" s="4"/>
      <c r="L16" s="4"/>
      <c r="M16" s="4"/>
      <c r="N16" s="4"/>
      <c r="O16" s="4">
        <v>2</v>
      </c>
      <c r="P16" s="4"/>
      <c r="Q16" s="4"/>
      <c r="R16" s="4"/>
      <c r="S16" s="4"/>
      <c r="T16" s="4"/>
      <c r="U16" s="4"/>
      <c r="V16" s="72">
        <f>_xlfn.XLOOKUP(Table2[[#This Row],[SAPSA Number]],'STD Handgun'!B:B,'STD Handgun'!I:I)</f>
        <v>0</v>
      </c>
      <c r="W16" s="72">
        <f>_xlfn.XLOOKUP(Table2[[#This Row],[SAPSA Number]],'PROD OPTICS Handgun'!B:B,'PROD OPTICS Handgun'!I:I)</f>
        <v>0</v>
      </c>
      <c r="X16" s="72">
        <f>_xlfn.XLOOKUP(Table2[[#This Row],[SAPSA Number]],'PROD Handgun'!B:B,'PROD Handgun'!I:I)</f>
        <v>0</v>
      </c>
      <c r="Y16" s="72">
        <f>_xlfn.XLOOKUP(Table2[[#This Row],[SAPSA Number]],'OPEN Handgun'!B:B,'OPEN Handgun'!I:I)</f>
        <v>0</v>
      </c>
      <c r="Z16" s="72">
        <f>_xlfn.XLOOKUP(Table2[[#This Row],[SAPSA Number]],'CLASSIC Handgun'!B:B,'CLASSIC Handgun'!I:I)</f>
        <v>0</v>
      </c>
      <c r="AA16" s="72">
        <f>_xlfn.XLOOKUP(Table2[[#This Row],[SAPSA Number]],PCC!B:B,PCC!I:I)</f>
        <v>0</v>
      </c>
      <c r="AB16" s="72">
        <f>_xlfn.XLOOKUP(Table2[[#This Row],[SAPSA Number]],'SAOpen Rifle'!B:B,'SAOpen Rifle'!I:I)</f>
        <v>0</v>
      </c>
      <c r="AC16" s="72">
        <f>_xlfn.XLOOKUP(Table2[[#This Row],[SAPSA Number]],'SA Std Rifle'!B:B,'SA Std Rifle'!I:I)</f>
        <v>0</v>
      </c>
      <c r="AD16" s="72">
        <f>_xlfn.XLOOKUP(Table2[[#This Row],[SAPSA Number]],'STD Mini Rifle'!B:B,'STD Mini Rifle'!I:I)</f>
        <v>0</v>
      </c>
      <c r="AE16" s="72">
        <f>_xlfn.XLOOKUP(Table2[[#This Row],[SAPSA Number]],'Open Mini Rifle'!B:B,'Open Mini Rifle'!I:I)</f>
        <v>0</v>
      </c>
      <c r="AF16" s="72">
        <f>_xlfn.XLOOKUP(Table2[[#This Row],[SAPSA Number]],'SA OPEN Shotgun'!B:B,'SA OPEN Shotgun'!I:I)</f>
        <v>0</v>
      </c>
      <c r="AG16" s="72">
        <f>_xlfn.XLOOKUP(Table2[[#This Row],[SAPSA Number]],'SA STD Shotgun'!B:B,'SA STD Shotgun'!I:I)</f>
        <v>0</v>
      </c>
      <c r="AH16" s="72">
        <f>_xlfn.XLOOKUP(Table2[[#This Row],[SAPSA Number]],'MAN STD Shotgun'!B:B,'MAN STD Shotgun'!I:I)</f>
        <v>0</v>
      </c>
      <c r="AI16" s="73">
        <f>_xlfn.XLOOKUP(Table2[[#This Row],[SAPSA Number]],'MODIFIED Shotgun'!B:B,'MODIFIED Shotgun'!I:I)</f>
        <v>0</v>
      </c>
    </row>
    <row r="17" spans="1:35" x14ac:dyDescent="0.25">
      <c r="A17" s="3">
        <v>401</v>
      </c>
      <c r="B17" s="6" t="s">
        <v>541</v>
      </c>
      <c r="C17" s="6" t="s">
        <v>542</v>
      </c>
      <c r="D17" s="4" t="s">
        <v>543</v>
      </c>
      <c r="E17" s="1" t="str">
        <f>_xlfn.XLOOKUP(Table2[[#This Row],[SAPSA Number]],Table1[SAPSA number],Table1[Gender])</f>
        <v>Lady</v>
      </c>
      <c r="F17" s="4">
        <f ca="1">_xlfn.XLOOKUP(Table2[[#This Row],[SAPSA Number]],Table1[SAPSA number],Table1[Age])</f>
        <v>67</v>
      </c>
      <c r="G17" s="91" t="s">
        <v>720</v>
      </c>
      <c r="H17" s="4">
        <f>SUM(Table2[[#This Row],[Club Points]:[League Points Earned - Dec]])</f>
        <v>12</v>
      </c>
      <c r="I17" s="4">
        <f>SUM(Table2[[#This Row],[Std handgun]:[Modified]])</f>
        <v>0</v>
      </c>
      <c r="J17" s="4"/>
      <c r="K17" s="4"/>
      <c r="L17" s="4"/>
      <c r="M17" s="4"/>
      <c r="N17" s="4"/>
      <c r="O17" s="4">
        <v>2</v>
      </c>
      <c r="P17" s="4"/>
      <c r="Q17" s="4"/>
      <c r="R17" s="4">
        <v>2</v>
      </c>
      <c r="S17" s="4">
        <v>6</v>
      </c>
      <c r="T17" s="4">
        <v>2</v>
      </c>
      <c r="U17" s="4"/>
      <c r="V17" s="4">
        <f>_xlfn.XLOOKUP(Table2[[#This Row],[SAPSA Number]],'STD Handgun'!B:B,'STD Handgun'!I:I)</f>
        <v>0</v>
      </c>
      <c r="W17" s="4">
        <f>_xlfn.XLOOKUP(Table2[[#This Row],[SAPSA Number]],'PROD OPTICS Handgun'!B:B,'PROD OPTICS Handgun'!I:I)</f>
        <v>0</v>
      </c>
      <c r="X17" s="4">
        <f>_xlfn.XLOOKUP(Table2[[#This Row],[SAPSA Number]],'PROD Handgun'!B:B,'PROD Handgun'!I:I)</f>
        <v>0</v>
      </c>
      <c r="Y17" s="4">
        <f>_xlfn.XLOOKUP(Table2[[#This Row],[SAPSA Number]],'OPEN Handgun'!B:B,'OPEN Handgun'!I:I)</f>
        <v>0</v>
      </c>
      <c r="Z17" s="4">
        <f>_xlfn.XLOOKUP(Table2[[#This Row],[SAPSA Number]],'CLASSIC Handgun'!B:B,'CLASSIC Handgun'!I:I)</f>
        <v>0</v>
      </c>
      <c r="AA17" s="4">
        <f>_xlfn.XLOOKUP(Table2[[#This Row],[SAPSA Number]],PCC!B:B,PCC!I:I)</f>
        <v>0</v>
      </c>
      <c r="AB17" s="4">
        <f>_xlfn.XLOOKUP(Table2[[#This Row],[SAPSA Number]],'SAOpen Rifle'!B:B,'SAOpen Rifle'!I:I)</f>
        <v>0</v>
      </c>
      <c r="AC17" s="4">
        <f>_xlfn.XLOOKUP(Table2[[#This Row],[SAPSA Number]],'SA Std Rifle'!B:B,'SA Std Rifle'!I:I)</f>
        <v>0</v>
      </c>
      <c r="AD17" s="4">
        <f>_xlfn.XLOOKUP(Table2[[#This Row],[SAPSA Number]],'STD Mini Rifle'!B:B,'STD Mini Rifle'!I:I)</f>
        <v>0</v>
      </c>
      <c r="AE17" s="4">
        <f>_xlfn.XLOOKUP(Table2[[#This Row],[SAPSA Number]],'Open Mini Rifle'!B:B,'Open Mini Rifle'!I:I)</f>
        <v>0</v>
      </c>
      <c r="AF17" s="4">
        <f>_xlfn.XLOOKUP(Table2[[#This Row],[SAPSA Number]],'SA OPEN Shotgun'!B:B,'SA OPEN Shotgun'!I:I)</f>
        <v>0</v>
      </c>
      <c r="AG17" s="4">
        <f>_xlfn.XLOOKUP(Table2[[#This Row],[SAPSA Number]],'SA STD Shotgun'!B:B,'SA STD Shotgun'!I:I)</f>
        <v>0</v>
      </c>
      <c r="AH17" s="4">
        <f>_xlfn.XLOOKUP(Table2[[#This Row],[SAPSA Number]],'MAN STD Shotgun'!B:B,'MAN STD Shotgun'!I:I)</f>
        <v>0</v>
      </c>
      <c r="AI17" s="5">
        <f>_xlfn.XLOOKUP(Table2[[#This Row],[SAPSA Number]],'MODIFIED Shotgun'!B:B,'MODIFIED Shotgun'!I:I)</f>
        <v>0</v>
      </c>
    </row>
    <row r="18" spans="1:35" x14ac:dyDescent="0.25">
      <c r="A18" s="3">
        <v>402</v>
      </c>
      <c r="B18" s="6" t="s">
        <v>254</v>
      </c>
      <c r="C18" s="6" t="s">
        <v>255</v>
      </c>
      <c r="D18" s="4" t="s">
        <v>256</v>
      </c>
      <c r="E18" s="1" t="str">
        <f ca="1">_xlfn.XLOOKUP(Table2[[#This Row],[SAPSA Number]],Table1[SAPSA number],Table1[Gender])</f>
        <v>S</v>
      </c>
      <c r="F18" s="4">
        <f ca="1">_xlfn.XLOOKUP(Table2[[#This Row],[SAPSA Number]],Table1[SAPSA number],Table1[Age])</f>
        <v>54</v>
      </c>
      <c r="G18" s="4">
        <v>3</v>
      </c>
      <c r="H18" s="4">
        <f>SUM(Table2[[#This Row],[Club Points]:[League Points Earned - Dec]])</f>
        <v>3</v>
      </c>
      <c r="I18" s="4">
        <f>SUM(Table2[[#This Row],[Std handgun]:[Modified]])</f>
        <v>3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>
        <f>_xlfn.XLOOKUP(Table2[[#This Row],[SAPSA Number]],'STD Handgun'!B:B,'STD Handgun'!I:I)</f>
        <v>3</v>
      </c>
      <c r="W18" s="4">
        <f>_xlfn.XLOOKUP(Table2[[#This Row],[SAPSA Number]],'PROD OPTICS Handgun'!B:B,'PROD OPTICS Handgun'!I:I)</f>
        <v>0</v>
      </c>
      <c r="X18" s="4">
        <f>_xlfn.XLOOKUP(Table2[[#This Row],[SAPSA Number]],'PROD Handgun'!B:B,'PROD Handgun'!I:I)</f>
        <v>0</v>
      </c>
      <c r="Y18" s="4">
        <f>_xlfn.XLOOKUP(Table2[[#This Row],[SAPSA Number]],'OPEN Handgun'!B:B,'OPEN Handgun'!I:I)</f>
        <v>0</v>
      </c>
      <c r="Z18" s="4">
        <f>_xlfn.XLOOKUP(Table2[[#This Row],[SAPSA Number]],'CLASSIC Handgun'!B:B,'CLASSIC Handgun'!I:I)</f>
        <v>0</v>
      </c>
      <c r="AA18" s="4">
        <f>_xlfn.XLOOKUP(Table2[[#This Row],[SAPSA Number]],PCC!B:B,PCC!I:I)</f>
        <v>0</v>
      </c>
      <c r="AB18" s="4">
        <f>_xlfn.XLOOKUP(Table2[[#This Row],[SAPSA Number]],'SAOpen Rifle'!B:B,'SAOpen Rifle'!I:I)</f>
        <v>0</v>
      </c>
      <c r="AC18" s="4">
        <f>_xlfn.XLOOKUP(Table2[[#This Row],[SAPSA Number]],'SA Std Rifle'!B:B,'SA Std Rifle'!I:I)</f>
        <v>0</v>
      </c>
      <c r="AD18" s="4">
        <f>_xlfn.XLOOKUP(Table2[[#This Row],[SAPSA Number]],'STD Mini Rifle'!B:B,'STD Mini Rifle'!I:I)</f>
        <v>0</v>
      </c>
      <c r="AE18" s="4">
        <f>_xlfn.XLOOKUP(Table2[[#This Row],[SAPSA Number]],'Open Mini Rifle'!B:B,'Open Mini Rifle'!I:I)</f>
        <v>0</v>
      </c>
      <c r="AF18" s="4">
        <f>_xlfn.XLOOKUP(Table2[[#This Row],[SAPSA Number]],'SA OPEN Shotgun'!B:B,'SA OPEN Shotgun'!I:I)</f>
        <v>0</v>
      </c>
      <c r="AG18" s="4">
        <f>_xlfn.XLOOKUP(Table2[[#This Row],[SAPSA Number]],'SA STD Shotgun'!B:B,'SA STD Shotgun'!I:I)</f>
        <v>0</v>
      </c>
      <c r="AH18" s="4">
        <f>_xlfn.XLOOKUP(Table2[[#This Row],[SAPSA Number]],'MAN STD Shotgun'!B:B,'MAN STD Shotgun'!I:I)</f>
        <v>0</v>
      </c>
      <c r="AI18" s="5">
        <f>_xlfn.XLOOKUP(Table2[[#This Row],[SAPSA Number]],'MODIFIED Shotgun'!B:B,'MODIFIED Shotgun'!I:I)</f>
        <v>0</v>
      </c>
    </row>
    <row r="19" spans="1:35" x14ac:dyDescent="0.25">
      <c r="A19" s="3">
        <v>404</v>
      </c>
      <c r="B19" s="6" t="s">
        <v>293</v>
      </c>
      <c r="C19" s="6" t="s">
        <v>294</v>
      </c>
      <c r="D19" s="4" t="s">
        <v>295</v>
      </c>
      <c r="E19" s="1" t="str">
        <f ca="1">_xlfn.XLOOKUP(Table2[[#This Row],[SAPSA Number]],Table1[SAPSA number],Table1[Gender])</f>
        <v>SS</v>
      </c>
      <c r="F19" s="4">
        <f ca="1">_xlfn.XLOOKUP(Table2[[#This Row],[SAPSA Number]],Table1[SAPSA number],Table1[Age])</f>
        <v>66</v>
      </c>
      <c r="G19" s="4">
        <v>4</v>
      </c>
      <c r="H19" s="4">
        <f>SUM(Table2[[#This Row],[Club Points]:[League Points Earned - Dec]])</f>
        <v>5</v>
      </c>
      <c r="I19" s="4">
        <f>SUM(Table2[[#This Row],[Std handgun]:[Modified]])</f>
        <v>4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>
        <v>1</v>
      </c>
      <c r="V19" s="4">
        <f>_xlfn.XLOOKUP(Table2[[#This Row],[SAPSA Number]],'STD Handgun'!B:B,'STD Handgun'!I:I)</f>
        <v>4</v>
      </c>
      <c r="W19" s="4">
        <f>_xlfn.XLOOKUP(Table2[[#This Row],[SAPSA Number]],'PROD OPTICS Handgun'!B:B,'PROD OPTICS Handgun'!I:I)</f>
        <v>0</v>
      </c>
      <c r="X19" s="4">
        <f>_xlfn.XLOOKUP(Table2[[#This Row],[SAPSA Number]],'PROD Handgun'!B:B,'PROD Handgun'!I:I)</f>
        <v>0</v>
      </c>
      <c r="Y19" s="4">
        <f>_xlfn.XLOOKUP(Table2[[#This Row],[SAPSA Number]],'OPEN Handgun'!B:B,'OPEN Handgun'!I:I)</f>
        <v>0</v>
      </c>
      <c r="Z19" s="4">
        <f>_xlfn.XLOOKUP(Table2[[#This Row],[SAPSA Number]],'CLASSIC Handgun'!B:B,'CLASSIC Handgun'!I:I)</f>
        <v>0</v>
      </c>
      <c r="AA19" s="4">
        <f>_xlfn.XLOOKUP(Table2[[#This Row],[SAPSA Number]],PCC!B:B,PCC!I:I)</f>
        <v>0</v>
      </c>
      <c r="AB19" s="4">
        <f>_xlfn.XLOOKUP(Table2[[#This Row],[SAPSA Number]],'SAOpen Rifle'!B:B,'SAOpen Rifle'!I:I)</f>
        <v>0</v>
      </c>
      <c r="AC19" s="4">
        <f>_xlfn.XLOOKUP(Table2[[#This Row],[SAPSA Number]],'SA Std Rifle'!B:B,'SA Std Rifle'!I:I)</f>
        <v>0</v>
      </c>
      <c r="AD19" s="4">
        <f>_xlfn.XLOOKUP(Table2[[#This Row],[SAPSA Number]],'STD Mini Rifle'!B:B,'STD Mini Rifle'!I:I)</f>
        <v>0</v>
      </c>
      <c r="AE19" s="4">
        <f>_xlfn.XLOOKUP(Table2[[#This Row],[SAPSA Number]],'Open Mini Rifle'!B:B,'Open Mini Rifle'!I:I)</f>
        <v>0</v>
      </c>
      <c r="AF19" s="4">
        <f>_xlfn.XLOOKUP(Table2[[#This Row],[SAPSA Number]],'SA OPEN Shotgun'!B:B,'SA OPEN Shotgun'!I:I)</f>
        <v>0</v>
      </c>
      <c r="AG19" s="4">
        <f>_xlfn.XLOOKUP(Table2[[#This Row],[SAPSA Number]],'SA STD Shotgun'!B:B,'SA STD Shotgun'!I:I)</f>
        <v>0</v>
      </c>
      <c r="AH19" s="4">
        <f>_xlfn.XLOOKUP(Table2[[#This Row],[SAPSA Number]],'MAN STD Shotgun'!B:B,'MAN STD Shotgun'!I:I)</f>
        <v>0</v>
      </c>
      <c r="AI19" s="5">
        <f>_xlfn.XLOOKUP(Table2[[#This Row],[SAPSA Number]],'MODIFIED Shotgun'!B:B,'MODIFIED Shotgun'!I:I)</f>
        <v>0</v>
      </c>
    </row>
    <row r="20" spans="1:35" x14ac:dyDescent="0.25">
      <c r="A20" s="3">
        <v>459</v>
      </c>
      <c r="B20" s="6" t="s">
        <v>502</v>
      </c>
      <c r="C20" s="6" t="s">
        <v>355</v>
      </c>
      <c r="D20" s="4" t="s">
        <v>503</v>
      </c>
      <c r="E20" s="1" t="str">
        <f ca="1">_xlfn.XLOOKUP(Table2[[#This Row],[SAPSA Number]],Table1[SAPSA number],Table1[Gender])</f>
        <v xml:space="preserve"> </v>
      </c>
      <c r="F20" s="4">
        <f ca="1">_xlfn.XLOOKUP(Table2[[#This Row],[SAPSA Number]],Table1[SAPSA number],Table1[Age])</f>
        <v>40</v>
      </c>
      <c r="G20" s="91" t="s">
        <v>720</v>
      </c>
      <c r="H20" s="4">
        <f>SUM(Table2[[#This Row],[Club Points]:[League Points Earned - Dec]])</f>
        <v>6</v>
      </c>
      <c r="I20" s="4">
        <f>SUM(Table2[[#This Row],[Std handgun]:[Modified]])</f>
        <v>6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>
        <f>_xlfn.XLOOKUP(Table2[[#This Row],[SAPSA Number]],'STD Handgun'!B:B,'STD Handgun'!I:I)</f>
        <v>0</v>
      </c>
      <c r="W20" s="4">
        <f>_xlfn.XLOOKUP(Table2[[#This Row],[SAPSA Number]],'PROD OPTICS Handgun'!B:B,'PROD OPTICS Handgun'!I:I)</f>
        <v>0</v>
      </c>
      <c r="X20" s="4">
        <f>_xlfn.XLOOKUP(Table2[[#This Row],[SAPSA Number]],'PROD Handgun'!B:B,'PROD Handgun'!I:I)</f>
        <v>0</v>
      </c>
      <c r="Y20" s="4">
        <f>_xlfn.XLOOKUP(Table2[[#This Row],[SAPSA Number]],'OPEN Handgun'!B:B,'OPEN Handgun'!I:I)</f>
        <v>0</v>
      </c>
      <c r="Z20" s="4">
        <f>_xlfn.XLOOKUP(Table2[[#This Row],[SAPSA Number]],'CLASSIC Handgun'!B:B,'CLASSIC Handgun'!I:I)</f>
        <v>0</v>
      </c>
      <c r="AA20" s="4">
        <f>_xlfn.XLOOKUP(Table2[[#This Row],[SAPSA Number]],PCC!B:B,PCC!I:I)</f>
        <v>0</v>
      </c>
      <c r="AB20" s="4">
        <f>_xlfn.XLOOKUP(Table2[[#This Row],[SAPSA Number]],'SAOpen Rifle'!B:B,'SAOpen Rifle'!I:I)</f>
        <v>3</v>
      </c>
      <c r="AC20" s="4">
        <f>_xlfn.XLOOKUP(Table2[[#This Row],[SAPSA Number]],'SA Std Rifle'!B:B,'SA Std Rifle'!I:I)</f>
        <v>0</v>
      </c>
      <c r="AD20" s="4">
        <f>_xlfn.XLOOKUP(Table2[[#This Row],[SAPSA Number]],'STD Mini Rifle'!B:B,'STD Mini Rifle'!I:I)</f>
        <v>0</v>
      </c>
      <c r="AE20" s="4">
        <f>_xlfn.XLOOKUP(Table2[[#This Row],[SAPSA Number]],'Open Mini Rifle'!B:B,'Open Mini Rifle'!I:I)</f>
        <v>0</v>
      </c>
      <c r="AF20" s="4">
        <f>_xlfn.XLOOKUP(Table2[[#This Row],[SAPSA Number]],'SA OPEN Shotgun'!B:B,'SA OPEN Shotgun'!I:I)</f>
        <v>0</v>
      </c>
      <c r="AG20" s="4">
        <f>_xlfn.XLOOKUP(Table2[[#This Row],[SAPSA Number]],'SA STD Shotgun'!B:B,'SA STD Shotgun'!I:I)</f>
        <v>3</v>
      </c>
      <c r="AH20" s="4">
        <f>_xlfn.XLOOKUP(Table2[[#This Row],[SAPSA Number]],'MAN STD Shotgun'!B:B,'MAN STD Shotgun'!I:I)</f>
        <v>0</v>
      </c>
      <c r="AI20" s="5">
        <f>_xlfn.XLOOKUP(Table2[[#This Row],[SAPSA Number]],'MODIFIED Shotgun'!B:B,'MODIFIED Shotgun'!I:I)</f>
        <v>0</v>
      </c>
    </row>
    <row r="21" spans="1:35" x14ac:dyDescent="0.25">
      <c r="A21" s="3">
        <v>475</v>
      </c>
      <c r="B21" s="6" t="s">
        <v>608</v>
      </c>
      <c r="C21" s="6" t="s">
        <v>609</v>
      </c>
      <c r="D21" s="4" t="s">
        <v>603</v>
      </c>
      <c r="E21" s="1" t="str">
        <f ca="1">_xlfn.XLOOKUP(Table2[[#This Row],[SAPSA Number]],Table1[SAPSA number],Table1[Gender])</f>
        <v xml:space="preserve"> </v>
      </c>
      <c r="F21" s="4">
        <f ca="1">_xlfn.XLOOKUP(Table2[[#This Row],[SAPSA Number]],Table1[SAPSA number],Table1[Age])</f>
        <v>49</v>
      </c>
      <c r="G21" s="4">
        <v>0</v>
      </c>
      <c r="H21" s="4">
        <f>SUM(Table2[[#This Row],[Club Points]:[League Points Earned - Dec]])</f>
        <v>0</v>
      </c>
      <c r="I21" s="4">
        <f>SUM(Table2[[#This Row],[Std handgun]:[Modified]])</f>
        <v>0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64"/>
      <c r="V21" s="4">
        <f>_xlfn.XLOOKUP(Table2[[#This Row],[SAPSA Number]],'STD Handgun'!B:B,'STD Handgun'!I:I)</f>
        <v>0</v>
      </c>
      <c r="W21" s="4">
        <f>_xlfn.XLOOKUP(Table2[[#This Row],[SAPSA Number]],'PROD OPTICS Handgun'!B:B,'PROD OPTICS Handgun'!I:I)</f>
        <v>0</v>
      </c>
      <c r="X21" s="4">
        <f>_xlfn.XLOOKUP(Table2[[#This Row],[SAPSA Number]],'PROD Handgun'!B:B,'PROD Handgun'!I:I)</f>
        <v>0</v>
      </c>
      <c r="Y21" s="4">
        <f>_xlfn.XLOOKUP(Table2[[#This Row],[SAPSA Number]],'OPEN Handgun'!B:B,'OPEN Handgun'!I:I)</f>
        <v>0</v>
      </c>
      <c r="Z21" s="4">
        <f>_xlfn.XLOOKUP(Table2[[#This Row],[SAPSA Number]],'CLASSIC Handgun'!B:B,'CLASSIC Handgun'!I:I)</f>
        <v>0</v>
      </c>
      <c r="AA21" s="4">
        <f>_xlfn.XLOOKUP(Table2[[#This Row],[SAPSA Number]],PCC!B:B,PCC!I:I)</f>
        <v>0</v>
      </c>
      <c r="AB21" s="4">
        <f>_xlfn.XLOOKUP(Table2[[#This Row],[SAPSA Number]],'SAOpen Rifle'!B:B,'SAOpen Rifle'!I:I)</f>
        <v>0</v>
      </c>
      <c r="AC21" s="4">
        <f>_xlfn.XLOOKUP(Table2[[#This Row],[SAPSA Number]],'SA Std Rifle'!B:B,'SA Std Rifle'!I:I)</f>
        <v>0</v>
      </c>
      <c r="AD21" s="4">
        <f>_xlfn.XLOOKUP(Table2[[#This Row],[SAPSA Number]],'STD Mini Rifle'!B:B,'STD Mini Rifle'!I:I)</f>
        <v>0</v>
      </c>
      <c r="AE21" s="4">
        <f>_xlfn.XLOOKUP(Table2[[#This Row],[SAPSA Number]],'Open Mini Rifle'!B:B,'Open Mini Rifle'!I:I)</f>
        <v>0</v>
      </c>
      <c r="AF21" s="4">
        <f>_xlfn.XLOOKUP(Table2[[#This Row],[SAPSA Number]],'SA OPEN Shotgun'!B:B,'SA OPEN Shotgun'!I:I)</f>
        <v>0</v>
      </c>
      <c r="AG21" s="4">
        <f>_xlfn.XLOOKUP(Table2[[#This Row],[SAPSA Number]],'SA STD Shotgun'!B:B,'SA STD Shotgun'!I:I)</f>
        <v>0</v>
      </c>
      <c r="AH21" s="4">
        <f>_xlfn.XLOOKUP(Table2[[#This Row],[SAPSA Number]],'MAN STD Shotgun'!B:B,'MAN STD Shotgun'!I:I)</f>
        <v>0</v>
      </c>
      <c r="AI21" s="5">
        <f>_xlfn.XLOOKUP(Table2[[#This Row],[SAPSA Number]],'MODIFIED Shotgun'!B:B,'MODIFIED Shotgun'!I:I)</f>
        <v>0</v>
      </c>
    </row>
    <row r="22" spans="1:35" x14ac:dyDescent="0.25">
      <c r="A22" s="3">
        <v>572</v>
      </c>
      <c r="B22" s="6" t="s">
        <v>176</v>
      </c>
      <c r="C22" s="6" t="s">
        <v>177</v>
      </c>
      <c r="D22" s="4" t="s">
        <v>176</v>
      </c>
      <c r="E22" s="1" t="str">
        <f ca="1">_xlfn.XLOOKUP(Table2[[#This Row],[SAPSA Number]],Table1[SAPSA number],Table1[Gender])</f>
        <v>S</v>
      </c>
      <c r="F22" s="4">
        <f ca="1">_xlfn.XLOOKUP(Table2[[#This Row],[SAPSA Number]],Table1[SAPSA number],Table1[Age])</f>
        <v>57</v>
      </c>
      <c r="G22" s="91" t="s">
        <v>720</v>
      </c>
      <c r="H22" s="4">
        <f>SUM(Table2[[#This Row],[Club Points]:[League Points Earned - Dec]])</f>
        <v>15</v>
      </c>
      <c r="I22" s="4">
        <f>SUM(Table2[[#This Row],[Std handgun]:[Modified]])</f>
        <v>7</v>
      </c>
      <c r="J22" s="4"/>
      <c r="K22" s="4"/>
      <c r="L22" s="4"/>
      <c r="M22" s="4"/>
      <c r="N22" s="4">
        <v>2</v>
      </c>
      <c r="O22" s="4">
        <v>4</v>
      </c>
      <c r="P22" s="4"/>
      <c r="Q22" s="4">
        <v>2</v>
      </c>
      <c r="R22" s="4"/>
      <c r="S22" s="4"/>
      <c r="T22" s="4"/>
      <c r="U22" s="4"/>
      <c r="V22" s="4">
        <f>_xlfn.XLOOKUP(Table2[[#This Row],[SAPSA Number]],'STD Handgun'!B:B,'STD Handgun'!I:I)</f>
        <v>0</v>
      </c>
      <c r="W22" s="4">
        <f>_xlfn.XLOOKUP(Table2[[#This Row],[SAPSA Number]],'PROD OPTICS Handgun'!B:B,'PROD OPTICS Handgun'!I:I)</f>
        <v>0</v>
      </c>
      <c r="X22" s="4">
        <f>_xlfn.XLOOKUP(Table2[[#This Row],[SAPSA Number]],'PROD Handgun'!B:B,'PROD Handgun'!I:I)</f>
        <v>3</v>
      </c>
      <c r="Y22" s="4">
        <f>_xlfn.XLOOKUP(Table2[[#This Row],[SAPSA Number]],'OPEN Handgun'!B:B,'OPEN Handgun'!I:I)</f>
        <v>1</v>
      </c>
      <c r="Z22" s="4">
        <f>_xlfn.XLOOKUP(Table2[[#This Row],[SAPSA Number]],'CLASSIC Handgun'!B:B,'CLASSIC Handgun'!I:I)</f>
        <v>0</v>
      </c>
      <c r="AA22" s="4">
        <f>_xlfn.XLOOKUP(Table2[[#This Row],[SAPSA Number]],PCC!B:B,PCC!I:I)</f>
        <v>0</v>
      </c>
      <c r="AB22" s="4">
        <f>_xlfn.XLOOKUP(Table2[[#This Row],[SAPSA Number]],'SAOpen Rifle'!B:B,'SAOpen Rifle'!I:I)</f>
        <v>0</v>
      </c>
      <c r="AC22" s="4">
        <f>_xlfn.XLOOKUP(Table2[[#This Row],[SAPSA Number]],'SA Std Rifle'!B:B,'SA Std Rifle'!I:I)</f>
        <v>0</v>
      </c>
      <c r="AD22" s="4">
        <f>_xlfn.XLOOKUP(Table2[[#This Row],[SAPSA Number]],'STD Mini Rifle'!B:B,'STD Mini Rifle'!I:I)</f>
        <v>0</v>
      </c>
      <c r="AE22" s="4">
        <f>_xlfn.XLOOKUP(Table2[[#This Row],[SAPSA Number]],'Open Mini Rifle'!B:B,'Open Mini Rifle'!I:I)</f>
        <v>0</v>
      </c>
      <c r="AF22" s="4">
        <f>_xlfn.XLOOKUP(Table2[[#This Row],[SAPSA Number]],'SA OPEN Shotgun'!B:B,'SA OPEN Shotgun'!I:I)</f>
        <v>0</v>
      </c>
      <c r="AG22" s="4">
        <f>_xlfn.XLOOKUP(Table2[[#This Row],[SAPSA Number]],'SA STD Shotgun'!B:B,'SA STD Shotgun'!I:I)</f>
        <v>0</v>
      </c>
      <c r="AH22" s="4">
        <f>_xlfn.XLOOKUP(Table2[[#This Row],[SAPSA Number]],'MAN STD Shotgun'!B:B,'MAN STD Shotgun'!I:I)</f>
        <v>3</v>
      </c>
      <c r="AI22" s="5">
        <f>_xlfn.XLOOKUP(Table2[[#This Row],[SAPSA Number]],'MODIFIED Shotgun'!B:B,'MODIFIED Shotgun'!I:I)</f>
        <v>0</v>
      </c>
    </row>
    <row r="23" spans="1:35" x14ac:dyDescent="0.25">
      <c r="A23" s="3">
        <v>591</v>
      </c>
      <c r="B23" s="6" t="s">
        <v>194</v>
      </c>
      <c r="C23" s="6" t="s">
        <v>195</v>
      </c>
      <c r="D23" s="4" t="s">
        <v>196</v>
      </c>
      <c r="E23" s="1" t="str">
        <f ca="1">_xlfn.XLOOKUP(Table2[[#This Row],[SAPSA Number]],Table1[SAPSA number],Table1[Gender])</f>
        <v>SS</v>
      </c>
      <c r="F23" s="4">
        <f ca="1">_xlfn.XLOOKUP(Table2[[#This Row],[SAPSA Number]],Table1[SAPSA number],Table1[Age])</f>
        <v>72</v>
      </c>
      <c r="G23" s="91" t="s">
        <v>720</v>
      </c>
      <c r="H23" s="4">
        <f>SUM(Table2[[#This Row],[Club Points]:[League Points Earned - Dec]])</f>
        <v>18</v>
      </c>
      <c r="I23" s="4">
        <f>SUM(Table2[[#This Row],[Std handgun]:[Modified]])</f>
        <v>7</v>
      </c>
      <c r="J23" s="4"/>
      <c r="K23" s="4"/>
      <c r="L23" s="4"/>
      <c r="M23" s="4">
        <v>3</v>
      </c>
      <c r="N23" s="4">
        <v>2</v>
      </c>
      <c r="O23" s="4">
        <v>3</v>
      </c>
      <c r="P23" s="4"/>
      <c r="Q23" s="4"/>
      <c r="R23" s="4"/>
      <c r="S23" s="4">
        <v>2</v>
      </c>
      <c r="T23" s="4"/>
      <c r="U23" s="4">
        <v>1</v>
      </c>
      <c r="V23" s="4">
        <f>_xlfn.XLOOKUP(Table2[[#This Row],[SAPSA Number]],'STD Handgun'!B:B,'STD Handgun'!I:I)</f>
        <v>0</v>
      </c>
      <c r="W23" s="4">
        <f>_xlfn.XLOOKUP(Table2[[#This Row],[SAPSA Number]],'PROD OPTICS Handgun'!B:B,'PROD OPTICS Handgun'!I:I)</f>
        <v>0</v>
      </c>
      <c r="X23" s="4">
        <f>_xlfn.XLOOKUP(Table2[[#This Row],[SAPSA Number]],'PROD Handgun'!B:B,'PROD Handgun'!I:I)</f>
        <v>0</v>
      </c>
      <c r="Y23" s="4">
        <f>_xlfn.XLOOKUP(Table2[[#This Row],[SAPSA Number]],'OPEN Handgun'!B:B,'OPEN Handgun'!I:I)</f>
        <v>3</v>
      </c>
      <c r="Z23" s="4">
        <f>_xlfn.XLOOKUP(Table2[[#This Row],[SAPSA Number]],'CLASSIC Handgun'!B:B,'CLASSIC Handgun'!I:I)</f>
        <v>0</v>
      </c>
      <c r="AA23" s="4">
        <f>_xlfn.XLOOKUP(Table2[[#This Row],[SAPSA Number]],PCC!B:B,PCC!I:I)</f>
        <v>0</v>
      </c>
      <c r="AB23" s="4">
        <f>_xlfn.XLOOKUP(Table2[[#This Row],[SAPSA Number]],'SAOpen Rifle'!B:B,'SAOpen Rifle'!I:I)</f>
        <v>0</v>
      </c>
      <c r="AC23" s="4">
        <f>_xlfn.XLOOKUP(Table2[[#This Row],[SAPSA Number]],'SA Std Rifle'!B:B,'SA Std Rifle'!I:I)</f>
        <v>0</v>
      </c>
      <c r="AD23" s="4">
        <f>_xlfn.XLOOKUP(Table2[[#This Row],[SAPSA Number]],'STD Mini Rifle'!B:B,'STD Mini Rifle'!I:I)</f>
        <v>0</v>
      </c>
      <c r="AE23" s="4">
        <f>_xlfn.XLOOKUP(Table2[[#This Row],[SAPSA Number]],'Open Mini Rifle'!B:B,'Open Mini Rifle'!I:I)</f>
        <v>0</v>
      </c>
      <c r="AF23" s="4">
        <f>_xlfn.XLOOKUP(Table2[[#This Row],[SAPSA Number]],'SA OPEN Shotgun'!B:B,'SA OPEN Shotgun'!I:I)</f>
        <v>4</v>
      </c>
      <c r="AG23" s="4">
        <f>_xlfn.XLOOKUP(Table2[[#This Row],[SAPSA Number]],'SA STD Shotgun'!B:B,'SA STD Shotgun'!I:I)</f>
        <v>0</v>
      </c>
      <c r="AH23" s="4">
        <f>_xlfn.XLOOKUP(Table2[[#This Row],[SAPSA Number]],'MAN STD Shotgun'!B:B,'MAN STD Shotgun'!I:I)</f>
        <v>0</v>
      </c>
      <c r="AI23" s="5">
        <f>_xlfn.XLOOKUP(Table2[[#This Row],[SAPSA Number]],'MODIFIED Shotgun'!B:B,'MODIFIED Shotgun'!I:I)</f>
        <v>0</v>
      </c>
    </row>
    <row r="24" spans="1:35" x14ac:dyDescent="0.25">
      <c r="A24" s="3">
        <v>645</v>
      </c>
      <c r="B24" s="6" t="s">
        <v>432</v>
      </c>
      <c r="C24" s="6" t="s">
        <v>433</v>
      </c>
      <c r="D24" s="4" t="s">
        <v>434</v>
      </c>
      <c r="E24" s="1" t="str">
        <f ca="1">_xlfn.XLOOKUP(Table2[[#This Row],[SAPSA Number]],Table1[SAPSA number],Table1[Gender])</f>
        <v xml:space="preserve"> </v>
      </c>
      <c r="F24" s="4">
        <f ca="1">_xlfn.XLOOKUP(Table2[[#This Row],[SAPSA Number]],Table1[SAPSA number],Table1[Age])</f>
        <v>27</v>
      </c>
      <c r="G24" s="91" t="s">
        <v>720</v>
      </c>
      <c r="H24" s="4">
        <f>SUM(Table2[[#This Row],[Club Points]:[League Points Earned - Dec]])</f>
        <v>8</v>
      </c>
      <c r="I24" s="4">
        <f>SUM(Table2[[#This Row],[Std handgun]:[Modified]])</f>
        <v>5</v>
      </c>
      <c r="J24" s="4"/>
      <c r="K24" s="4"/>
      <c r="L24" s="4"/>
      <c r="M24" s="4"/>
      <c r="N24" s="4"/>
      <c r="O24" s="4"/>
      <c r="P24" s="4"/>
      <c r="Q24" s="4"/>
      <c r="R24" s="4"/>
      <c r="S24" s="4">
        <v>2</v>
      </c>
      <c r="T24" s="4"/>
      <c r="U24" s="4">
        <v>1</v>
      </c>
      <c r="V24" s="4">
        <f>_xlfn.XLOOKUP(Table2[[#This Row],[SAPSA Number]],'STD Handgun'!B:B,'STD Handgun'!I:I)</f>
        <v>0</v>
      </c>
      <c r="W24" s="4">
        <f>_xlfn.XLOOKUP(Table2[[#This Row],[SAPSA Number]],'PROD OPTICS Handgun'!B:B,'PROD OPTICS Handgun'!I:I)</f>
        <v>0</v>
      </c>
      <c r="X24" s="4">
        <f>_xlfn.XLOOKUP(Table2[[#This Row],[SAPSA Number]],'PROD Handgun'!B:B,'PROD Handgun'!I:I)</f>
        <v>5</v>
      </c>
      <c r="Y24" s="4">
        <f>_xlfn.XLOOKUP(Table2[[#This Row],[SAPSA Number]],'OPEN Handgun'!B:B,'OPEN Handgun'!I:I)</f>
        <v>0</v>
      </c>
      <c r="Z24" s="4">
        <f>_xlfn.XLOOKUP(Table2[[#This Row],[SAPSA Number]],'CLASSIC Handgun'!B:B,'CLASSIC Handgun'!I:I)</f>
        <v>0</v>
      </c>
      <c r="AA24" s="4">
        <f>_xlfn.XLOOKUP(Table2[[#This Row],[SAPSA Number]],PCC!B:B,PCC!I:I)</f>
        <v>0</v>
      </c>
      <c r="AB24" s="4">
        <f>_xlfn.XLOOKUP(Table2[[#This Row],[SAPSA Number]],'SAOpen Rifle'!B:B,'SAOpen Rifle'!I:I)</f>
        <v>0</v>
      </c>
      <c r="AC24" s="4">
        <f>_xlfn.XLOOKUP(Table2[[#This Row],[SAPSA Number]],'SA Std Rifle'!B:B,'SA Std Rifle'!I:I)</f>
        <v>0</v>
      </c>
      <c r="AD24" s="4">
        <f>_xlfn.XLOOKUP(Table2[[#This Row],[SAPSA Number]],'STD Mini Rifle'!B:B,'STD Mini Rifle'!I:I)</f>
        <v>0</v>
      </c>
      <c r="AE24" s="4">
        <f>_xlfn.XLOOKUP(Table2[[#This Row],[SAPSA Number]],'Open Mini Rifle'!B:B,'Open Mini Rifle'!I:I)</f>
        <v>0</v>
      </c>
      <c r="AF24" s="4">
        <f>_xlfn.XLOOKUP(Table2[[#This Row],[SAPSA Number]],'SA OPEN Shotgun'!B:B,'SA OPEN Shotgun'!I:I)</f>
        <v>0</v>
      </c>
      <c r="AG24" s="4">
        <f>_xlfn.XLOOKUP(Table2[[#This Row],[SAPSA Number]],'SA STD Shotgun'!B:B,'SA STD Shotgun'!I:I)</f>
        <v>0</v>
      </c>
      <c r="AH24" s="4">
        <f>_xlfn.XLOOKUP(Table2[[#This Row],[SAPSA Number]],'MAN STD Shotgun'!B:B,'MAN STD Shotgun'!I:I)</f>
        <v>0</v>
      </c>
      <c r="AI24" s="5">
        <f>_xlfn.XLOOKUP(Table2[[#This Row],[SAPSA Number]],'MODIFIED Shotgun'!B:B,'MODIFIED Shotgun'!I:I)</f>
        <v>0</v>
      </c>
    </row>
    <row r="25" spans="1:35" x14ac:dyDescent="0.25">
      <c r="A25" s="3">
        <v>681</v>
      </c>
      <c r="B25" s="6" t="s">
        <v>320</v>
      </c>
      <c r="C25" s="6" t="s">
        <v>321</v>
      </c>
      <c r="D25" s="4" t="s">
        <v>322</v>
      </c>
      <c r="E25" s="1" t="str">
        <f ca="1">_xlfn.XLOOKUP(Table2[[#This Row],[SAPSA Number]],Table1[SAPSA number],Table1[Gender])</f>
        <v>SS</v>
      </c>
      <c r="F25" s="4">
        <f ca="1">_xlfn.XLOOKUP(Table2[[#This Row],[SAPSA Number]],Table1[SAPSA number],Table1[Age])</f>
        <v>70</v>
      </c>
      <c r="G25" s="4">
        <v>4</v>
      </c>
      <c r="H25" s="4">
        <f>SUM(Table2[[#This Row],[Club Points]:[League Points Earned - Dec]])</f>
        <v>5</v>
      </c>
      <c r="I25" s="4">
        <f>SUM(Table2[[#This Row],[Std handgun]:[Modified]])</f>
        <v>4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>
        <v>1</v>
      </c>
      <c r="V25" s="4">
        <f>_xlfn.XLOOKUP(Table2[[#This Row],[SAPSA Number]],'STD Handgun'!B:B,'STD Handgun'!I:I)</f>
        <v>0</v>
      </c>
      <c r="W25" s="4">
        <f>_xlfn.XLOOKUP(Table2[[#This Row],[SAPSA Number]],'PROD OPTICS Handgun'!B:B,'PROD OPTICS Handgun'!I:I)</f>
        <v>0</v>
      </c>
      <c r="X25" s="4">
        <f>_xlfn.XLOOKUP(Table2[[#This Row],[SAPSA Number]],'PROD Handgun'!B:B,'PROD Handgun'!I:I)</f>
        <v>0</v>
      </c>
      <c r="Y25" s="4">
        <f>_xlfn.XLOOKUP(Table2[[#This Row],[SAPSA Number]],'OPEN Handgun'!B:B,'OPEN Handgun'!I:I)</f>
        <v>0</v>
      </c>
      <c r="Z25" s="4">
        <f>_xlfn.XLOOKUP(Table2[[#This Row],[SAPSA Number]],'CLASSIC Handgun'!B:B,'CLASSIC Handgun'!I:I)</f>
        <v>4</v>
      </c>
      <c r="AA25" s="4">
        <f>_xlfn.XLOOKUP(Table2[[#This Row],[SAPSA Number]],PCC!B:B,PCC!I:I)</f>
        <v>0</v>
      </c>
      <c r="AB25" s="4">
        <f>_xlfn.XLOOKUP(Table2[[#This Row],[SAPSA Number]],'SAOpen Rifle'!B:B,'SAOpen Rifle'!I:I)</f>
        <v>0</v>
      </c>
      <c r="AC25" s="4">
        <f>_xlfn.XLOOKUP(Table2[[#This Row],[SAPSA Number]],'SA Std Rifle'!B:B,'SA Std Rifle'!I:I)</f>
        <v>0</v>
      </c>
      <c r="AD25" s="4">
        <f>_xlfn.XLOOKUP(Table2[[#This Row],[SAPSA Number]],'STD Mini Rifle'!B:B,'STD Mini Rifle'!I:I)</f>
        <v>0</v>
      </c>
      <c r="AE25" s="4">
        <f>_xlfn.XLOOKUP(Table2[[#This Row],[SAPSA Number]],'Open Mini Rifle'!B:B,'Open Mini Rifle'!I:I)</f>
        <v>0</v>
      </c>
      <c r="AF25" s="4">
        <f>_xlfn.XLOOKUP(Table2[[#This Row],[SAPSA Number]],'SA OPEN Shotgun'!B:B,'SA OPEN Shotgun'!I:I)</f>
        <v>0</v>
      </c>
      <c r="AG25" s="4">
        <f>_xlfn.XLOOKUP(Table2[[#This Row],[SAPSA Number]],'SA STD Shotgun'!B:B,'SA STD Shotgun'!I:I)</f>
        <v>0</v>
      </c>
      <c r="AH25" s="4">
        <f>_xlfn.XLOOKUP(Table2[[#This Row],[SAPSA Number]],'MAN STD Shotgun'!B:B,'MAN STD Shotgun'!I:I)</f>
        <v>0</v>
      </c>
      <c r="AI25" s="5">
        <f>_xlfn.XLOOKUP(Table2[[#This Row],[SAPSA Number]],'MODIFIED Shotgun'!B:B,'MODIFIED Shotgun'!I:I)</f>
        <v>0</v>
      </c>
    </row>
    <row r="26" spans="1:35" x14ac:dyDescent="0.25">
      <c r="A26" s="3">
        <v>683</v>
      </c>
      <c r="B26" s="6" t="s">
        <v>337</v>
      </c>
      <c r="C26" s="6" t="s">
        <v>338</v>
      </c>
      <c r="D26" s="4" t="s">
        <v>339</v>
      </c>
      <c r="E26" s="1" t="str">
        <f ca="1">_xlfn.XLOOKUP(Table2[[#This Row],[SAPSA Number]],Table1[SAPSA number],Table1[Gender])</f>
        <v>S</v>
      </c>
      <c r="F26" s="4">
        <f ca="1">_xlfn.XLOOKUP(Table2[[#This Row],[SAPSA Number]],Table1[SAPSA number],Table1[Age])</f>
        <v>55</v>
      </c>
      <c r="G26" s="4">
        <v>1</v>
      </c>
      <c r="H26" s="4">
        <f>SUM(Table2[[#This Row],[Club Points]:[League Points Earned - Dec]])</f>
        <v>1</v>
      </c>
      <c r="I26" s="4">
        <f>SUM(Table2[[#This Row],[Std handgun]:[Modified]])</f>
        <v>1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>
        <f>_xlfn.XLOOKUP(Table2[[#This Row],[SAPSA Number]],'STD Handgun'!B:B,'STD Handgun'!I:I)</f>
        <v>1</v>
      </c>
      <c r="W26" s="4">
        <f>_xlfn.XLOOKUP(Table2[[#This Row],[SAPSA Number]],'PROD OPTICS Handgun'!B:B,'PROD OPTICS Handgun'!I:I)</f>
        <v>0</v>
      </c>
      <c r="X26" s="4">
        <f>_xlfn.XLOOKUP(Table2[[#This Row],[SAPSA Number]],'PROD Handgun'!B:B,'PROD Handgun'!I:I)</f>
        <v>0</v>
      </c>
      <c r="Y26" s="4">
        <f>_xlfn.XLOOKUP(Table2[[#This Row],[SAPSA Number]],'OPEN Handgun'!B:B,'OPEN Handgun'!I:I)</f>
        <v>0</v>
      </c>
      <c r="Z26" s="4">
        <f>_xlfn.XLOOKUP(Table2[[#This Row],[SAPSA Number]],'CLASSIC Handgun'!B:B,'CLASSIC Handgun'!I:I)</f>
        <v>0</v>
      </c>
      <c r="AA26" s="4">
        <f>_xlfn.XLOOKUP(Table2[[#This Row],[SAPSA Number]],PCC!B:B,PCC!I:I)</f>
        <v>0</v>
      </c>
      <c r="AB26" s="4">
        <f>_xlfn.XLOOKUP(Table2[[#This Row],[SAPSA Number]],'SAOpen Rifle'!B:B,'SAOpen Rifle'!I:I)</f>
        <v>0</v>
      </c>
      <c r="AC26" s="4">
        <f>_xlfn.XLOOKUP(Table2[[#This Row],[SAPSA Number]],'SA Std Rifle'!B:B,'SA Std Rifle'!I:I)</f>
        <v>0</v>
      </c>
      <c r="AD26" s="4">
        <f>_xlfn.XLOOKUP(Table2[[#This Row],[SAPSA Number]],'STD Mini Rifle'!B:B,'STD Mini Rifle'!I:I)</f>
        <v>0</v>
      </c>
      <c r="AE26" s="4">
        <f>_xlfn.XLOOKUP(Table2[[#This Row],[SAPSA Number]],'Open Mini Rifle'!B:B,'Open Mini Rifle'!I:I)</f>
        <v>0</v>
      </c>
      <c r="AF26" s="4">
        <f>_xlfn.XLOOKUP(Table2[[#This Row],[SAPSA Number]],'SA OPEN Shotgun'!B:B,'SA OPEN Shotgun'!I:I)</f>
        <v>0</v>
      </c>
      <c r="AG26" s="4">
        <f>_xlfn.XLOOKUP(Table2[[#This Row],[SAPSA Number]],'SA STD Shotgun'!B:B,'SA STD Shotgun'!I:I)</f>
        <v>0</v>
      </c>
      <c r="AH26" s="4">
        <f>_xlfn.XLOOKUP(Table2[[#This Row],[SAPSA Number]],'MAN STD Shotgun'!B:B,'MAN STD Shotgun'!I:I)</f>
        <v>0</v>
      </c>
      <c r="AI26" s="5">
        <f>_xlfn.XLOOKUP(Table2[[#This Row],[SAPSA Number]],'MODIFIED Shotgun'!B:B,'MODIFIED Shotgun'!I:I)</f>
        <v>0</v>
      </c>
    </row>
    <row r="27" spans="1:35" x14ac:dyDescent="0.25">
      <c r="A27" s="3">
        <v>807</v>
      </c>
      <c r="B27" s="6" t="s">
        <v>230</v>
      </c>
      <c r="C27" s="6" t="s">
        <v>231</v>
      </c>
      <c r="D27" s="4" t="s">
        <v>229</v>
      </c>
      <c r="E27" s="1" t="str">
        <f ca="1">_xlfn.XLOOKUP(Table2[[#This Row],[SAPSA Number]],Table1[SAPSA number],Table1[Gender])</f>
        <v>Jnr</v>
      </c>
      <c r="F27" s="4">
        <f ca="1">_xlfn.XLOOKUP(Table2[[#This Row],[SAPSA Number]],Table1[SAPSA number],Table1[Age])</f>
        <v>20</v>
      </c>
      <c r="G27" s="91" t="s">
        <v>720</v>
      </c>
      <c r="H27" s="4">
        <f>SUM(Table2[[#This Row],[Club Points]:[League Points Earned - Dec]])</f>
        <v>6</v>
      </c>
      <c r="I27" s="4">
        <f>SUM(Table2[[#This Row],[Std handgun]:[Modified]])</f>
        <v>4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>
        <v>2</v>
      </c>
      <c r="U27" s="4"/>
      <c r="V27" s="4">
        <f>_xlfn.XLOOKUP(Table2[[#This Row],[SAPSA Number]],'STD Handgun'!B:B,'STD Handgun'!I:I)</f>
        <v>4</v>
      </c>
      <c r="W27" s="4">
        <f>_xlfn.XLOOKUP(Table2[[#This Row],[SAPSA Number]],'PROD OPTICS Handgun'!B:B,'PROD OPTICS Handgun'!I:I)</f>
        <v>0</v>
      </c>
      <c r="X27" s="4">
        <f>_xlfn.XLOOKUP(Table2[[#This Row],[SAPSA Number]],'PROD Handgun'!B:B,'PROD Handgun'!I:I)</f>
        <v>0</v>
      </c>
      <c r="Y27" s="4">
        <f>_xlfn.XLOOKUP(Table2[[#This Row],[SAPSA Number]],'OPEN Handgun'!B:B,'OPEN Handgun'!I:I)</f>
        <v>0</v>
      </c>
      <c r="Z27" s="4">
        <f>_xlfn.XLOOKUP(Table2[[#This Row],[SAPSA Number]],'CLASSIC Handgun'!B:B,'CLASSIC Handgun'!I:I)</f>
        <v>0</v>
      </c>
      <c r="AA27" s="4">
        <f>_xlfn.XLOOKUP(Table2[[#This Row],[SAPSA Number]],PCC!B:B,PCC!I:I)</f>
        <v>0</v>
      </c>
      <c r="AB27" s="4">
        <f>_xlfn.XLOOKUP(Table2[[#This Row],[SAPSA Number]],'SAOpen Rifle'!B:B,'SAOpen Rifle'!I:I)</f>
        <v>0</v>
      </c>
      <c r="AC27" s="4">
        <f>_xlfn.XLOOKUP(Table2[[#This Row],[SAPSA Number]],'SA Std Rifle'!B:B,'SA Std Rifle'!I:I)</f>
        <v>0</v>
      </c>
      <c r="AD27" s="4">
        <f>_xlfn.XLOOKUP(Table2[[#This Row],[SAPSA Number]],'STD Mini Rifle'!B:B,'STD Mini Rifle'!I:I)</f>
        <v>0</v>
      </c>
      <c r="AE27" s="4">
        <f>_xlfn.XLOOKUP(Table2[[#This Row],[SAPSA Number]],'Open Mini Rifle'!B:B,'Open Mini Rifle'!I:I)</f>
        <v>0</v>
      </c>
      <c r="AF27" s="4">
        <f>_xlfn.XLOOKUP(Table2[[#This Row],[SAPSA Number]],'SA OPEN Shotgun'!B:B,'SA OPEN Shotgun'!I:I)</f>
        <v>0</v>
      </c>
      <c r="AG27" s="4">
        <f>_xlfn.XLOOKUP(Table2[[#This Row],[SAPSA Number]],'SA STD Shotgun'!B:B,'SA STD Shotgun'!I:I)</f>
        <v>0</v>
      </c>
      <c r="AH27" s="4">
        <f>_xlfn.XLOOKUP(Table2[[#This Row],[SAPSA Number]],'MAN STD Shotgun'!B:B,'MAN STD Shotgun'!I:I)</f>
        <v>0</v>
      </c>
      <c r="AI27" s="5">
        <f>_xlfn.XLOOKUP(Table2[[#This Row],[SAPSA Number]],'MODIFIED Shotgun'!B:B,'MODIFIED Shotgun'!I:I)</f>
        <v>0</v>
      </c>
    </row>
    <row r="28" spans="1:35" x14ac:dyDescent="0.25">
      <c r="A28" s="3">
        <v>851</v>
      </c>
      <c r="B28" s="6" t="s">
        <v>327</v>
      </c>
      <c r="C28" s="6" t="s">
        <v>328</v>
      </c>
      <c r="D28" s="4" t="s">
        <v>329</v>
      </c>
      <c r="E28" s="1" t="str">
        <f ca="1">_xlfn.XLOOKUP(Table2[[#This Row],[SAPSA Number]],Table1[SAPSA number],Table1[Gender])</f>
        <v>SS</v>
      </c>
      <c r="F28" s="4">
        <f ca="1">_xlfn.XLOOKUP(Table2[[#This Row],[SAPSA Number]],Table1[SAPSA number],Table1[Age])</f>
        <v>65</v>
      </c>
      <c r="G28" s="91" t="s">
        <v>720</v>
      </c>
      <c r="H28" s="4">
        <f>SUM(Table2[[#This Row],[Club Points]:[League Points Earned - Dec]])</f>
        <v>15</v>
      </c>
      <c r="I28" s="4">
        <f>SUM(Table2[[#This Row],[Std handgun]:[Modified]])</f>
        <v>11</v>
      </c>
      <c r="J28" s="4">
        <v>4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64"/>
      <c r="V28" s="4">
        <f>_xlfn.XLOOKUP(Table2[[#This Row],[SAPSA Number]],'STD Handgun'!B:B,'STD Handgun'!I:I)</f>
        <v>3</v>
      </c>
      <c r="W28" s="4">
        <f>_xlfn.XLOOKUP(Table2[[#This Row],[SAPSA Number]],'PROD OPTICS Handgun'!B:B,'PROD OPTICS Handgun'!I:I)</f>
        <v>0</v>
      </c>
      <c r="X28" s="4">
        <f>_xlfn.XLOOKUP(Table2[[#This Row],[SAPSA Number]],'PROD Handgun'!B:B,'PROD Handgun'!I:I)</f>
        <v>0</v>
      </c>
      <c r="Y28" s="4">
        <f>_xlfn.XLOOKUP(Table2[[#This Row],[SAPSA Number]],'OPEN Handgun'!B:B,'OPEN Handgun'!I:I)</f>
        <v>0</v>
      </c>
      <c r="Z28" s="4">
        <f>_xlfn.XLOOKUP(Table2[[#This Row],[SAPSA Number]],'CLASSIC Handgun'!B:B,'CLASSIC Handgun'!I:I)</f>
        <v>0</v>
      </c>
      <c r="AA28" s="4">
        <f>_xlfn.XLOOKUP(Table2[[#This Row],[SAPSA Number]],PCC!B:B,PCC!I:I)</f>
        <v>0</v>
      </c>
      <c r="AB28" s="4">
        <f>_xlfn.XLOOKUP(Table2[[#This Row],[SAPSA Number]],'SAOpen Rifle'!B:B,'SAOpen Rifle'!I:I)</f>
        <v>4</v>
      </c>
      <c r="AC28" s="4">
        <f>_xlfn.XLOOKUP(Table2[[#This Row],[SAPSA Number]],'SA Std Rifle'!B:B,'SA Std Rifle'!I:I)</f>
        <v>0</v>
      </c>
      <c r="AD28" s="4">
        <f>_xlfn.XLOOKUP(Table2[[#This Row],[SAPSA Number]],'STD Mini Rifle'!B:B,'STD Mini Rifle'!I:I)</f>
        <v>0</v>
      </c>
      <c r="AE28" s="4">
        <f>_xlfn.XLOOKUP(Table2[[#This Row],[SAPSA Number]],'Open Mini Rifle'!B:B,'Open Mini Rifle'!I:I)</f>
        <v>0</v>
      </c>
      <c r="AF28" s="4">
        <f>_xlfn.XLOOKUP(Table2[[#This Row],[SAPSA Number]],'SA OPEN Shotgun'!B:B,'SA OPEN Shotgun'!I:I)</f>
        <v>0</v>
      </c>
      <c r="AG28" s="4">
        <f>_xlfn.XLOOKUP(Table2[[#This Row],[SAPSA Number]],'SA STD Shotgun'!B:B,'SA STD Shotgun'!I:I)</f>
        <v>4</v>
      </c>
      <c r="AH28" s="4">
        <f>_xlfn.XLOOKUP(Table2[[#This Row],[SAPSA Number]],'MAN STD Shotgun'!B:B,'MAN STD Shotgun'!I:I)</f>
        <v>0</v>
      </c>
      <c r="AI28" s="5">
        <f>_xlfn.XLOOKUP(Table2[[#This Row],[SAPSA Number]],'MODIFIED Shotgun'!B:B,'MODIFIED Shotgun'!I:I)</f>
        <v>0</v>
      </c>
    </row>
    <row r="29" spans="1:35" x14ac:dyDescent="0.25">
      <c r="A29" s="3">
        <v>888</v>
      </c>
      <c r="B29" s="6" t="s">
        <v>753</v>
      </c>
      <c r="C29" s="6" t="s">
        <v>152</v>
      </c>
      <c r="D29" s="4" t="s">
        <v>754</v>
      </c>
      <c r="E29" s="79" t="str">
        <f>_xlfn.XLOOKUP(Table2[[#This Row],[SAPSA Number]],Table1[SAPSA number],Table1[Gender])</f>
        <v>Lady</v>
      </c>
      <c r="F29" s="4">
        <f ca="1">_xlfn.XLOOKUP(Table2[[#This Row],[SAPSA Number]],Table1[SAPSA number],Table1[Age])</f>
        <v>53</v>
      </c>
      <c r="G29" s="4">
        <v>1</v>
      </c>
      <c r="H29" s="72">
        <f>SUM(Table2[[#This Row],[Club Points]:[League Points Earned - Dec]])</f>
        <v>5</v>
      </c>
      <c r="I29" s="72">
        <f>SUM(Table2[[#This Row],[Std handgun]:[Modified]])</f>
        <v>2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64">
        <v>3</v>
      </c>
      <c r="V29" s="72">
        <f>_xlfn.XLOOKUP(Table2[[#This Row],[SAPSA Number]],'STD Handgun'!B:B,'STD Handgun'!I:I)</f>
        <v>0</v>
      </c>
      <c r="W29" s="72">
        <f>_xlfn.XLOOKUP(Table2[[#This Row],[SAPSA Number]],'PROD OPTICS Handgun'!B:B,'PROD OPTICS Handgun'!I:I)</f>
        <v>0</v>
      </c>
      <c r="X29" s="72">
        <f>_xlfn.XLOOKUP(Table2[[#This Row],[SAPSA Number]],'PROD Handgun'!B:B,'PROD Handgun'!I:I)</f>
        <v>0</v>
      </c>
      <c r="Y29" s="72">
        <f>_xlfn.XLOOKUP(Table2[[#This Row],[SAPSA Number]],'OPEN Handgun'!B:B,'OPEN Handgun'!I:I)</f>
        <v>0</v>
      </c>
      <c r="Z29" s="72">
        <f>_xlfn.XLOOKUP(Table2[[#This Row],[SAPSA Number]],'CLASSIC Handgun'!B:B,'CLASSIC Handgun'!I:I)</f>
        <v>0</v>
      </c>
      <c r="AA29" s="72">
        <f>_xlfn.XLOOKUP(Table2[[#This Row],[SAPSA Number]],PCC!B:B,PCC!I:I)</f>
        <v>1</v>
      </c>
      <c r="AB29" s="72">
        <f>_xlfn.XLOOKUP(Table2[[#This Row],[SAPSA Number]],'SAOpen Rifle'!B:B,'SAOpen Rifle'!I:I)</f>
        <v>1</v>
      </c>
      <c r="AC29" s="72">
        <f>_xlfn.XLOOKUP(Table2[[#This Row],[SAPSA Number]],'SA Std Rifle'!B:B,'SA Std Rifle'!I:I)</f>
        <v>0</v>
      </c>
      <c r="AD29" s="72">
        <f>_xlfn.XLOOKUP(Table2[[#This Row],[SAPSA Number]],'STD Mini Rifle'!B:B,'STD Mini Rifle'!I:I)</f>
        <v>0</v>
      </c>
      <c r="AE29" s="72">
        <f>_xlfn.XLOOKUP(Table2[[#This Row],[SAPSA Number]],'Open Mini Rifle'!B:B,'Open Mini Rifle'!I:I)</f>
        <v>0</v>
      </c>
      <c r="AF29" s="72">
        <f>_xlfn.XLOOKUP(Table2[[#This Row],[SAPSA Number]],'SA OPEN Shotgun'!B:B,'SA OPEN Shotgun'!I:I)</f>
        <v>0</v>
      </c>
      <c r="AG29" s="72">
        <f>_xlfn.XLOOKUP(Table2[[#This Row],[SAPSA Number]],'SA STD Shotgun'!B:B,'SA STD Shotgun'!I:I)</f>
        <v>0</v>
      </c>
      <c r="AH29" s="72">
        <f>_xlfn.XLOOKUP(Table2[[#This Row],[SAPSA Number]],'MAN STD Shotgun'!B:B,'MAN STD Shotgun'!I:I)</f>
        <v>0</v>
      </c>
      <c r="AI29" s="73">
        <f>_xlfn.XLOOKUP(Table2[[#This Row],[SAPSA Number]],'MODIFIED Shotgun'!B:B,'MODIFIED Shotgun'!I:I)</f>
        <v>0</v>
      </c>
    </row>
    <row r="30" spans="1:35" x14ac:dyDescent="0.25">
      <c r="A30" s="3">
        <v>896</v>
      </c>
      <c r="B30" s="6" t="s">
        <v>370</v>
      </c>
      <c r="C30" s="6" t="s">
        <v>371</v>
      </c>
      <c r="D30" s="4" t="s">
        <v>372</v>
      </c>
      <c r="E30" s="1" t="str">
        <f ca="1">_xlfn.XLOOKUP(Table2[[#This Row],[SAPSA Number]],Table1[SAPSA number],Table1[Gender])</f>
        <v xml:space="preserve"> </v>
      </c>
      <c r="F30" s="4">
        <f ca="1">_xlfn.XLOOKUP(Table2[[#This Row],[SAPSA Number]],Table1[SAPSA number],Table1[Age])</f>
        <v>43</v>
      </c>
      <c r="G30" s="91" t="s">
        <v>720</v>
      </c>
      <c r="H30" s="4">
        <f>SUM(Table2[[#This Row],[Club Points]:[League Points Earned - Dec]])</f>
        <v>8</v>
      </c>
      <c r="I30" s="4">
        <f>SUM(Table2[[#This Row],[Std handgun]:[Modified]])</f>
        <v>2</v>
      </c>
      <c r="J30" s="4">
        <v>1</v>
      </c>
      <c r="K30" s="4"/>
      <c r="L30" s="4">
        <v>3</v>
      </c>
      <c r="M30" s="4"/>
      <c r="N30" s="4"/>
      <c r="O30" s="4"/>
      <c r="P30" s="4"/>
      <c r="Q30" s="4">
        <v>2</v>
      </c>
      <c r="R30" s="4"/>
      <c r="S30" s="4"/>
      <c r="T30" s="4"/>
      <c r="U30" s="4"/>
      <c r="V30" s="4">
        <f>_xlfn.XLOOKUP(Table2[[#This Row],[SAPSA Number]],'STD Handgun'!B:B,'STD Handgun'!I:I)</f>
        <v>0</v>
      </c>
      <c r="W30" s="4">
        <f>_xlfn.XLOOKUP(Table2[[#This Row],[SAPSA Number]],'PROD OPTICS Handgun'!B:B,'PROD OPTICS Handgun'!I:I)</f>
        <v>0</v>
      </c>
      <c r="X30" s="4">
        <f>_xlfn.XLOOKUP(Table2[[#This Row],[SAPSA Number]],'PROD Handgun'!B:B,'PROD Handgun'!I:I)</f>
        <v>0</v>
      </c>
      <c r="Y30" s="4">
        <f>_xlfn.XLOOKUP(Table2[[#This Row],[SAPSA Number]],'OPEN Handgun'!B:B,'OPEN Handgun'!I:I)</f>
        <v>0</v>
      </c>
      <c r="Z30" s="4">
        <f>_xlfn.XLOOKUP(Table2[[#This Row],[SAPSA Number]],'CLASSIC Handgun'!B:B,'CLASSIC Handgun'!I:I)</f>
        <v>2</v>
      </c>
      <c r="AA30" s="4">
        <f>_xlfn.XLOOKUP(Table2[[#This Row],[SAPSA Number]],PCC!B:B,PCC!I:I)</f>
        <v>0</v>
      </c>
      <c r="AB30" s="4">
        <f>_xlfn.XLOOKUP(Table2[[#This Row],[SAPSA Number]],'SAOpen Rifle'!B:B,'SAOpen Rifle'!I:I)</f>
        <v>0</v>
      </c>
      <c r="AC30" s="4">
        <f>_xlfn.XLOOKUP(Table2[[#This Row],[SAPSA Number]],'SA Std Rifle'!B:B,'SA Std Rifle'!I:I)</f>
        <v>0</v>
      </c>
      <c r="AD30" s="4">
        <f>_xlfn.XLOOKUP(Table2[[#This Row],[SAPSA Number]],'STD Mini Rifle'!B:B,'STD Mini Rifle'!I:I)</f>
        <v>0</v>
      </c>
      <c r="AE30" s="4">
        <f>_xlfn.XLOOKUP(Table2[[#This Row],[SAPSA Number]],'Open Mini Rifle'!B:B,'Open Mini Rifle'!I:I)</f>
        <v>0</v>
      </c>
      <c r="AF30" s="4">
        <f>_xlfn.XLOOKUP(Table2[[#This Row],[SAPSA Number]],'SA OPEN Shotgun'!B:B,'SA OPEN Shotgun'!I:I)</f>
        <v>0</v>
      </c>
      <c r="AG30" s="4">
        <f>_xlfn.XLOOKUP(Table2[[#This Row],[SAPSA Number]],'SA STD Shotgun'!B:B,'SA STD Shotgun'!I:I)</f>
        <v>0</v>
      </c>
      <c r="AH30" s="4">
        <f>_xlfn.XLOOKUP(Table2[[#This Row],[SAPSA Number]],'MAN STD Shotgun'!B:B,'MAN STD Shotgun'!I:I)</f>
        <v>0</v>
      </c>
      <c r="AI30" s="5">
        <f>_xlfn.XLOOKUP(Table2[[#This Row],[SAPSA Number]],'MODIFIED Shotgun'!B:B,'MODIFIED Shotgun'!I:I)</f>
        <v>0</v>
      </c>
    </row>
    <row r="31" spans="1:35" x14ac:dyDescent="0.25">
      <c r="A31" s="3">
        <v>949</v>
      </c>
      <c r="B31" s="6" t="s">
        <v>724</v>
      </c>
      <c r="C31" s="6" t="s">
        <v>725</v>
      </c>
      <c r="D31" s="4" t="s">
        <v>728</v>
      </c>
      <c r="E31" s="79" t="str">
        <f ca="1">_xlfn.XLOOKUP(Table2[[#This Row],[SAPSA Number]],Table1[SAPSA number],Table1[Gender])</f>
        <v>S</v>
      </c>
      <c r="F31" s="4">
        <f ca="1">_xlfn.XLOOKUP(Table2[[#This Row],[SAPSA Number]],Table1[SAPSA number],Table1[Age])</f>
        <v>60</v>
      </c>
      <c r="G31" s="4">
        <v>5</v>
      </c>
      <c r="H31" s="72">
        <f>SUM(Table2[[#This Row],[Club Points]:[League Points Earned - Dec]])</f>
        <v>5</v>
      </c>
      <c r="I31" s="72">
        <f>SUM(Table2[[#This Row],[Std handgun]:[Modified]])</f>
        <v>0</v>
      </c>
      <c r="J31" s="4"/>
      <c r="K31" s="4"/>
      <c r="L31" s="4"/>
      <c r="M31" s="4">
        <v>3</v>
      </c>
      <c r="N31" s="4">
        <v>2</v>
      </c>
      <c r="O31" s="4"/>
      <c r="P31" s="4"/>
      <c r="Q31" s="4"/>
      <c r="R31" s="4"/>
      <c r="S31" s="4"/>
      <c r="T31" s="4"/>
      <c r="U31" s="4"/>
      <c r="V31" s="72">
        <f>_xlfn.XLOOKUP(Table2[[#This Row],[SAPSA Number]],'STD Handgun'!B:B,'STD Handgun'!I:I)</f>
        <v>0</v>
      </c>
      <c r="W31" s="72">
        <f>_xlfn.XLOOKUP(Table2[[#This Row],[SAPSA Number]],'PROD OPTICS Handgun'!B:B,'PROD OPTICS Handgun'!I:I)</f>
        <v>0</v>
      </c>
      <c r="X31" s="72">
        <f>_xlfn.XLOOKUP(Table2[[#This Row],[SAPSA Number]],'PROD Handgun'!B:B,'PROD Handgun'!I:I)</f>
        <v>0</v>
      </c>
      <c r="Y31" s="72">
        <f>_xlfn.XLOOKUP(Table2[[#This Row],[SAPSA Number]],'OPEN Handgun'!B:B,'OPEN Handgun'!I:I)</f>
        <v>0</v>
      </c>
      <c r="Z31" s="72">
        <f>_xlfn.XLOOKUP(Table2[[#This Row],[SAPSA Number]],'CLASSIC Handgun'!B:B,'CLASSIC Handgun'!I:I)</f>
        <v>0</v>
      </c>
      <c r="AA31" s="72">
        <f>_xlfn.XLOOKUP(Table2[[#This Row],[SAPSA Number]],PCC!B:B,PCC!I:I)</f>
        <v>0</v>
      </c>
      <c r="AB31" s="72">
        <f>_xlfn.XLOOKUP(Table2[[#This Row],[SAPSA Number]],'SAOpen Rifle'!B:B,'SAOpen Rifle'!I:I)</f>
        <v>0</v>
      </c>
      <c r="AC31" s="72">
        <f>_xlfn.XLOOKUP(Table2[[#This Row],[SAPSA Number]],'SA Std Rifle'!B:B,'SA Std Rifle'!I:I)</f>
        <v>0</v>
      </c>
      <c r="AD31" s="72">
        <f>_xlfn.XLOOKUP(Table2[[#This Row],[SAPSA Number]],'STD Mini Rifle'!B:B,'STD Mini Rifle'!I:I)</f>
        <v>0</v>
      </c>
      <c r="AE31" s="72">
        <f>_xlfn.XLOOKUP(Table2[[#This Row],[SAPSA Number]],'Open Mini Rifle'!B:B,'Open Mini Rifle'!I:I)</f>
        <v>0</v>
      </c>
      <c r="AF31" s="72">
        <f>_xlfn.XLOOKUP(Table2[[#This Row],[SAPSA Number]],'SA OPEN Shotgun'!B:B,'SA OPEN Shotgun'!I:I)</f>
        <v>0</v>
      </c>
      <c r="AG31" s="72">
        <f>_xlfn.XLOOKUP(Table2[[#This Row],[SAPSA Number]],'SA STD Shotgun'!B:B,'SA STD Shotgun'!I:I)</f>
        <v>0</v>
      </c>
      <c r="AH31" s="72">
        <f>_xlfn.XLOOKUP(Table2[[#This Row],[SAPSA Number]],'MAN STD Shotgun'!B:B,'MAN STD Shotgun'!I:I)</f>
        <v>0</v>
      </c>
      <c r="AI31" s="73">
        <f>_xlfn.XLOOKUP(Table2[[#This Row],[SAPSA Number]],'MODIFIED Shotgun'!B:B,'MODIFIED Shotgun'!I:I)</f>
        <v>0</v>
      </c>
    </row>
    <row r="32" spans="1:35" x14ac:dyDescent="0.25">
      <c r="A32" s="3">
        <v>1113</v>
      </c>
      <c r="B32" s="6" t="s">
        <v>236</v>
      </c>
      <c r="C32" s="6" t="s">
        <v>231</v>
      </c>
      <c r="D32" s="4" t="s">
        <v>229</v>
      </c>
      <c r="E32" s="1" t="str">
        <f ca="1">_xlfn.XLOOKUP(Table2[[#This Row],[SAPSA Number]],Table1[SAPSA number],Table1[Gender])</f>
        <v>S</v>
      </c>
      <c r="F32" s="4">
        <f ca="1">_xlfn.XLOOKUP(Table2[[#This Row],[SAPSA Number]],Table1[SAPSA number],Table1[Age])</f>
        <v>58</v>
      </c>
      <c r="G32" s="91" t="s">
        <v>720</v>
      </c>
      <c r="H32" s="4">
        <f>SUM(Table2[[#This Row],[Club Points]:[League Points Earned - Dec]])</f>
        <v>9</v>
      </c>
      <c r="I32" s="4">
        <f>SUM(Table2[[#This Row],[Std handgun]:[Modified]])</f>
        <v>7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>
        <v>2</v>
      </c>
      <c r="U32" s="64"/>
      <c r="V32" s="4">
        <f>_xlfn.XLOOKUP(Table2[[#This Row],[SAPSA Number]],'STD Handgun'!B:B,'STD Handgun'!I:I)</f>
        <v>0</v>
      </c>
      <c r="W32" s="4">
        <f>_xlfn.XLOOKUP(Table2[[#This Row],[SAPSA Number]],'PROD OPTICS Handgun'!B:B,'PROD OPTICS Handgun'!I:I)</f>
        <v>0</v>
      </c>
      <c r="X32" s="4">
        <f>_xlfn.XLOOKUP(Table2[[#This Row],[SAPSA Number]],'PROD Handgun'!B:B,'PROD Handgun'!I:I)</f>
        <v>0</v>
      </c>
      <c r="Y32" s="4">
        <f>_xlfn.XLOOKUP(Table2[[#This Row],[SAPSA Number]],'OPEN Handgun'!B:B,'OPEN Handgun'!I:I)</f>
        <v>7</v>
      </c>
      <c r="Z32" s="4">
        <f>_xlfn.XLOOKUP(Table2[[#This Row],[SAPSA Number]],'CLASSIC Handgun'!B:B,'CLASSIC Handgun'!I:I)</f>
        <v>0</v>
      </c>
      <c r="AA32" s="4">
        <f>_xlfn.XLOOKUP(Table2[[#This Row],[SAPSA Number]],PCC!B:B,PCC!I:I)</f>
        <v>0</v>
      </c>
      <c r="AB32" s="4">
        <f>_xlfn.XLOOKUP(Table2[[#This Row],[SAPSA Number]],'SAOpen Rifle'!B:B,'SAOpen Rifle'!I:I)</f>
        <v>0</v>
      </c>
      <c r="AC32" s="4">
        <f>_xlfn.XLOOKUP(Table2[[#This Row],[SAPSA Number]],'SA Std Rifle'!B:B,'SA Std Rifle'!I:I)</f>
        <v>0</v>
      </c>
      <c r="AD32" s="4">
        <f>_xlfn.XLOOKUP(Table2[[#This Row],[SAPSA Number]],'STD Mini Rifle'!B:B,'STD Mini Rifle'!I:I)</f>
        <v>0</v>
      </c>
      <c r="AE32" s="4">
        <f>_xlfn.XLOOKUP(Table2[[#This Row],[SAPSA Number]],'Open Mini Rifle'!B:B,'Open Mini Rifle'!I:I)</f>
        <v>0</v>
      </c>
      <c r="AF32" s="4">
        <f>_xlfn.XLOOKUP(Table2[[#This Row],[SAPSA Number]],'SA OPEN Shotgun'!B:B,'SA OPEN Shotgun'!I:I)</f>
        <v>0</v>
      </c>
      <c r="AG32" s="4">
        <f>_xlfn.XLOOKUP(Table2[[#This Row],[SAPSA Number]],'SA STD Shotgun'!B:B,'SA STD Shotgun'!I:I)</f>
        <v>0</v>
      </c>
      <c r="AH32" s="4">
        <f>_xlfn.XLOOKUP(Table2[[#This Row],[SAPSA Number]],'MAN STD Shotgun'!B:B,'MAN STD Shotgun'!I:I)</f>
        <v>0</v>
      </c>
      <c r="AI32" s="5">
        <f>_xlfn.XLOOKUP(Table2[[#This Row],[SAPSA Number]],'MODIFIED Shotgun'!B:B,'MODIFIED Shotgun'!I:I)</f>
        <v>0</v>
      </c>
    </row>
    <row r="33" spans="1:35" x14ac:dyDescent="0.25">
      <c r="A33" s="3">
        <v>1142</v>
      </c>
      <c r="B33" s="6" t="s">
        <v>128</v>
      </c>
      <c r="C33" s="6" t="s">
        <v>129</v>
      </c>
      <c r="D33" s="4" t="s">
        <v>77</v>
      </c>
      <c r="E33" s="1" t="str">
        <f ca="1">_xlfn.XLOOKUP(Table2[[#This Row],[SAPSA Number]],Table1[SAPSA number],Table1[Gender])</f>
        <v xml:space="preserve"> </v>
      </c>
      <c r="F33" s="4">
        <f ca="1">_xlfn.XLOOKUP(Table2[[#This Row],[SAPSA Number]],Table1[SAPSA number],Table1[Age])</f>
        <v>49</v>
      </c>
      <c r="G33" s="91" t="s">
        <v>720</v>
      </c>
      <c r="H33" s="4">
        <f>SUM(Table2[[#This Row],[Club Points]:[League Points Earned - Dec]])</f>
        <v>8</v>
      </c>
      <c r="I33" s="4">
        <f>SUM(Table2[[#This Row],[Std handgun]:[Modified]])</f>
        <v>8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>
        <f>_xlfn.XLOOKUP(Table2[[#This Row],[SAPSA Number]],'STD Handgun'!B:B,'STD Handgun'!I:I)</f>
        <v>1</v>
      </c>
      <c r="W33" s="4">
        <f>_xlfn.XLOOKUP(Table2[[#This Row],[SAPSA Number]],'PROD OPTICS Handgun'!B:B,'PROD OPTICS Handgun'!I:I)</f>
        <v>0</v>
      </c>
      <c r="X33" s="4">
        <f>_xlfn.XLOOKUP(Table2[[#This Row],[SAPSA Number]],'PROD Handgun'!B:B,'PROD Handgun'!I:I)</f>
        <v>1</v>
      </c>
      <c r="Y33" s="4">
        <f>_xlfn.XLOOKUP(Table2[[#This Row],[SAPSA Number]],'OPEN Handgun'!B:B,'OPEN Handgun'!I:I)</f>
        <v>0</v>
      </c>
      <c r="Z33" s="4">
        <f>_xlfn.XLOOKUP(Table2[[#This Row],[SAPSA Number]],'CLASSIC Handgun'!B:B,'CLASSIC Handgun'!I:I)</f>
        <v>0</v>
      </c>
      <c r="AA33" s="4">
        <f>_xlfn.XLOOKUP(Table2[[#This Row],[SAPSA Number]],PCC!B:B,PCC!I:I)</f>
        <v>0</v>
      </c>
      <c r="AB33" s="4">
        <f>_xlfn.XLOOKUP(Table2[[#This Row],[SAPSA Number]],'SAOpen Rifle'!B:B,'SAOpen Rifle'!I:I)</f>
        <v>0</v>
      </c>
      <c r="AC33" s="4">
        <f>_xlfn.XLOOKUP(Table2[[#This Row],[SAPSA Number]],'SA Std Rifle'!B:B,'SA Std Rifle'!I:I)</f>
        <v>3</v>
      </c>
      <c r="AD33" s="4">
        <f>_xlfn.XLOOKUP(Table2[[#This Row],[SAPSA Number]],'STD Mini Rifle'!B:B,'STD Mini Rifle'!I:I)</f>
        <v>0</v>
      </c>
      <c r="AE33" s="4">
        <f>_xlfn.XLOOKUP(Table2[[#This Row],[SAPSA Number]],'Open Mini Rifle'!B:B,'Open Mini Rifle'!I:I)</f>
        <v>0</v>
      </c>
      <c r="AF33" s="4">
        <f>_xlfn.XLOOKUP(Table2[[#This Row],[SAPSA Number]],'SA OPEN Shotgun'!B:B,'SA OPEN Shotgun'!I:I)</f>
        <v>0</v>
      </c>
      <c r="AG33" s="4">
        <f>_xlfn.XLOOKUP(Table2[[#This Row],[SAPSA Number]],'SA STD Shotgun'!B:B,'SA STD Shotgun'!I:I)</f>
        <v>0</v>
      </c>
      <c r="AH33" s="4">
        <f>_xlfn.XLOOKUP(Table2[[#This Row],[SAPSA Number]],'MAN STD Shotgun'!B:B,'MAN STD Shotgun'!I:I)</f>
        <v>3</v>
      </c>
      <c r="AI33" s="5">
        <f>_xlfn.XLOOKUP(Table2[[#This Row],[SAPSA Number]],'MODIFIED Shotgun'!B:B,'MODIFIED Shotgun'!I:I)</f>
        <v>0</v>
      </c>
    </row>
    <row r="34" spans="1:35" x14ac:dyDescent="0.25">
      <c r="A34" s="3">
        <v>1162</v>
      </c>
      <c r="B34" s="6" t="s">
        <v>439</v>
      </c>
      <c r="C34" s="6" t="s">
        <v>440</v>
      </c>
      <c r="D34" s="4" t="s">
        <v>441</v>
      </c>
      <c r="E34" s="1" t="str">
        <f ca="1">_xlfn.XLOOKUP(Table2[[#This Row],[SAPSA Number]],Table1[SAPSA number],Table1[Gender])</f>
        <v>SS</v>
      </c>
      <c r="F34" s="4">
        <f ca="1">_xlfn.XLOOKUP(Table2[[#This Row],[SAPSA Number]],Table1[SAPSA number],Table1[Age])</f>
        <v>63</v>
      </c>
      <c r="G34" s="4">
        <v>0</v>
      </c>
      <c r="H34" s="4">
        <f>SUM(Table2[[#This Row],[Club Points]:[League Points Earned - Dec]])</f>
        <v>0</v>
      </c>
      <c r="I34" s="4">
        <f>SUM(Table2[[#This Row],[Std handgun]:[Modified]])</f>
        <v>0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>
        <f>_xlfn.XLOOKUP(Table2[[#This Row],[SAPSA Number]],'STD Handgun'!B:B,'STD Handgun'!I:I)</f>
        <v>0</v>
      </c>
      <c r="W34" s="4">
        <f>_xlfn.XLOOKUP(Table2[[#This Row],[SAPSA Number]],'PROD OPTICS Handgun'!B:B,'PROD OPTICS Handgun'!I:I)</f>
        <v>0</v>
      </c>
      <c r="X34" s="4">
        <f>_xlfn.XLOOKUP(Table2[[#This Row],[SAPSA Number]],'PROD Handgun'!B:B,'PROD Handgun'!I:I)</f>
        <v>0</v>
      </c>
      <c r="Y34" s="4">
        <f>_xlfn.XLOOKUP(Table2[[#This Row],[SAPSA Number]],'OPEN Handgun'!B:B,'OPEN Handgun'!I:I)</f>
        <v>0</v>
      </c>
      <c r="Z34" s="4">
        <f>_xlfn.XLOOKUP(Table2[[#This Row],[SAPSA Number]],'CLASSIC Handgun'!B:B,'CLASSIC Handgun'!I:I)</f>
        <v>0</v>
      </c>
      <c r="AA34" s="4">
        <f>_xlfn.XLOOKUP(Table2[[#This Row],[SAPSA Number]],PCC!B:B,PCC!I:I)</f>
        <v>0</v>
      </c>
      <c r="AB34" s="4">
        <f>_xlfn.XLOOKUP(Table2[[#This Row],[SAPSA Number]],'SAOpen Rifle'!B:B,'SAOpen Rifle'!I:I)</f>
        <v>0</v>
      </c>
      <c r="AC34" s="4">
        <f>_xlfn.XLOOKUP(Table2[[#This Row],[SAPSA Number]],'SA Std Rifle'!B:B,'SA Std Rifle'!I:I)</f>
        <v>0</v>
      </c>
      <c r="AD34" s="4">
        <f>_xlfn.XLOOKUP(Table2[[#This Row],[SAPSA Number]],'STD Mini Rifle'!B:B,'STD Mini Rifle'!I:I)</f>
        <v>0</v>
      </c>
      <c r="AE34" s="4">
        <f>_xlfn.XLOOKUP(Table2[[#This Row],[SAPSA Number]],'Open Mini Rifle'!B:B,'Open Mini Rifle'!I:I)</f>
        <v>0</v>
      </c>
      <c r="AF34" s="4">
        <f>_xlfn.XLOOKUP(Table2[[#This Row],[SAPSA Number]],'SA OPEN Shotgun'!B:B,'SA OPEN Shotgun'!I:I)</f>
        <v>0</v>
      </c>
      <c r="AG34" s="4">
        <f>_xlfn.XLOOKUP(Table2[[#This Row],[SAPSA Number]],'SA STD Shotgun'!B:B,'SA STD Shotgun'!I:I)</f>
        <v>0</v>
      </c>
      <c r="AH34" s="4">
        <f>_xlfn.XLOOKUP(Table2[[#This Row],[SAPSA Number]],'MAN STD Shotgun'!B:B,'MAN STD Shotgun'!I:I)</f>
        <v>0</v>
      </c>
      <c r="AI34" s="5">
        <f>_xlfn.XLOOKUP(Table2[[#This Row],[SAPSA Number]],'MODIFIED Shotgun'!B:B,'MODIFIED Shotgun'!I:I)</f>
        <v>0</v>
      </c>
    </row>
    <row r="35" spans="1:35" x14ac:dyDescent="0.25">
      <c r="A35" s="3">
        <v>1250</v>
      </c>
      <c r="B35" s="6" t="s">
        <v>65</v>
      </c>
      <c r="C35" s="6" t="s">
        <v>66</v>
      </c>
      <c r="D35" s="4" t="s">
        <v>67</v>
      </c>
      <c r="E35" s="1" t="str">
        <f ca="1">_xlfn.XLOOKUP(Table2[[#This Row],[SAPSA Number]],Table1[SAPSA number],Table1[Gender])</f>
        <v>S</v>
      </c>
      <c r="F35" s="4">
        <f ca="1">_xlfn.XLOOKUP(Table2[[#This Row],[SAPSA Number]],Table1[SAPSA number],Table1[Age])</f>
        <v>52</v>
      </c>
      <c r="G35" s="91" t="s">
        <v>720</v>
      </c>
      <c r="H35" s="4">
        <f>SUM(Table2[[#This Row],[Club Points]:[League Points Earned - Dec]])</f>
        <v>6</v>
      </c>
      <c r="I35" s="4">
        <f>SUM(Table2[[#This Row],[Std handgun]:[Modified]])</f>
        <v>4</v>
      </c>
      <c r="J35" s="4"/>
      <c r="K35" s="4"/>
      <c r="L35" s="4"/>
      <c r="M35" s="4"/>
      <c r="N35" s="4"/>
      <c r="O35" s="4"/>
      <c r="P35" s="4"/>
      <c r="Q35" s="4">
        <v>2</v>
      </c>
      <c r="R35" s="4"/>
      <c r="S35" s="4"/>
      <c r="T35" s="4"/>
      <c r="U35" s="4"/>
      <c r="V35" s="4">
        <f>_xlfn.XLOOKUP(Table2[[#This Row],[SAPSA Number]],'STD Handgun'!B:B,'STD Handgun'!I:I)</f>
        <v>2</v>
      </c>
      <c r="W35" s="4">
        <f>_xlfn.XLOOKUP(Table2[[#This Row],[SAPSA Number]],'PROD OPTICS Handgun'!B:B,'PROD OPTICS Handgun'!I:I)</f>
        <v>0</v>
      </c>
      <c r="X35" s="4">
        <f>_xlfn.XLOOKUP(Table2[[#This Row],[SAPSA Number]],'PROD Handgun'!B:B,'PROD Handgun'!I:I)</f>
        <v>0</v>
      </c>
      <c r="Y35" s="4">
        <f>_xlfn.XLOOKUP(Table2[[#This Row],[SAPSA Number]],'OPEN Handgun'!B:B,'OPEN Handgun'!I:I)</f>
        <v>0</v>
      </c>
      <c r="Z35" s="4">
        <f>_xlfn.XLOOKUP(Table2[[#This Row],[SAPSA Number]],'CLASSIC Handgun'!B:B,'CLASSIC Handgun'!I:I)</f>
        <v>0</v>
      </c>
      <c r="AA35" s="4">
        <f>_xlfn.XLOOKUP(Table2[[#This Row],[SAPSA Number]],PCC!B:B,PCC!I:I)</f>
        <v>0</v>
      </c>
      <c r="AB35" s="4">
        <f>_xlfn.XLOOKUP(Table2[[#This Row],[SAPSA Number]],'SAOpen Rifle'!B:B,'SAOpen Rifle'!I:I)</f>
        <v>1</v>
      </c>
      <c r="AC35" s="4">
        <f>_xlfn.XLOOKUP(Table2[[#This Row],[SAPSA Number]],'SA Std Rifle'!B:B,'SA Std Rifle'!I:I)</f>
        <v>0</v>
      </c>
      <c r="AD35" s="4">
        <f>_xlfn.XLOOKUP(Table2[[#This Row],[SAPSA Number]],'STD Mini Rifle'!B:B,'STD Mini Rifle'!I:I)</f>
        <v>0</v>
      </c>
      <c r="AE35" s="4">
        <f>_xlfn.XLOOKUP(Table2[[#This Row],[SAPSA Number]],'Open Mini Rifle'!B:B,'Open Mini Rifle'!I:I)</f>
        <v>0</v>
      </c>
      <c r="AF35" s="4">
        <f>_xlfn.XLOOKUP(Table2[[#This Row],[SAPSA Number]],'SA OPEN Shotgun'!B:B,'SA OPEN Shotgun'!I:I)</f>
        <v>0</v>
      </c>
      <c r="AG35" s="4">
        <f>_xlfn.XLOOKUP(Table2[[#This Row],[SAPSA Number]],'SA STD Shotgun'!B:B,'SA STD Shotgun'!I:I)</f>
        <v>1</v>
      </c>
      <c r="AH35" s="4">
        <f>_xlfn.XLOOKUP(Table2[[#This Row],[SAPSA Number]],'MAN STD Shotgun'!B:B,'MAN STD Shotgun'!I:I)</f>
        <v>0</v>
      </c>
      <c r="AI35" s="5">
        <f>_xlfn.XLOOKUP(Table2[[#This Row],[SAPSA Number]],'MODIFIED Shotgun'!B:B,'MODIFIED Shotgun'!I:I)</f>
        <v>0</v>
      </c>
    </row>
    <row r="36" spans="1:35" x14ac:dyDescent="0.25">
      <c r="A36" s="3">
        <v>1317</v>
      </c>
      <c r="B36" s="6" t="s">
        <v>820</v>
      </c>
      <c r="C36" s="6" t="s">
        <v>821</v>
      </c>
      <c r="D36" s="4" t="s">
        <v>196</v>
      </c>
      <c r="E36" s="79" t="str">
        <f ca="1">_xlfn.XLOOKUP(Table2[[#This Row],[SAPSA Number]],Table1[SAPSA number],Table1[Gender])</f>
        <v xml:space="preserve"> </v>
      </c>
      <c r="F36" s="4">
        <f ca="1">_xlfn.XLOOKUP(Table2[[#This Row],[SAPSA Number]],Table1[SAPSA number],Table1[Age])</f>
        <v>41</v>
      </c>
      <c r="G36" s="4">
        <v>2</v>
      </c>
      <c r="H36" s="72">
        <f>SUM(Table2[[#This Row],[Club Points]:[League Points Earned - Dec]])</f>
        <v>2</v>
      </c>
      <c r="I36" s="72">
        <f>SUM(Table2[[#This Row],[Std handgun]:[Modified]])</f>
        <v>0</v>
      </c>
      <c r="J36" s="4"/>
      <c r="K36" s="4"/>
      <c r="L36" s="4"/>
      <c r="M36" s="4"/>
      <c r="N36" s="4"/>
      <c r="O36" s="4"/>
      <c r="P36" s="4"/>
      <c r="Q36" s="4">
        <v>2</v>
      </c>
      <c r="R36" s="4"/>
      <c r="S36" s="4"/>
      <c r="T36" s="4"/>
      <c r="U36" s="64"/>
      <c r="V36" s="72">
        <f>_xlfn.XLOOKUP(Table2[[#This Row],[SAPSA Number]],'STD Handgun'!B:B,'STD Handgun'!I:I)</f>
        <v>0</v>
      </c>
      <c r="W36" s="72">
        <f>_xlfn.XLOOKUP(Table2[[#This Row],[SAPSA Number]],'PROD OPTICS Handgun'!B:B,'PROD OPTICS Handgun'!I:I)</f>
        <v>0</v>
      </c>
      <c r="X36" s="72">
        <f>_xlfn.XLOOKUP(Table2[[#This Row],[SAPSA Number]],'PROD Handgun'!B:B,'PROD Handgun'!I:I)</f>
        <v>0</v>
      </c>
      <c r="Y36" s="72">
        <f>_xlfn.XLOOKUP(Table2[[#This Row],[SAPSA Number]],'OPEN Handgun'!B:B,'OPEN Handgun'!I:I)</f>
        <v>0</v>
      </c>
      <c r="Z36" s="72">
        <f>_xlfn.XLOOKUP(Table2[[#This Row],[SAPSA Number]],'CLASSIC Handgun'!B:B,'CLASSIC Handgun'!I:I)</f>
        <v>0</v>
      </c>
      <c r="AA36" s="72">
        <f>_xlfn.XLOOKUP(Table2[[#This Row],[SAPSA Number]],PCC!B:B,PCC!I:I)</f>
        <v>0</v>
      </c>
      <c r="AB36" s="72">
        <f>_xlfn.XLOOKUP(Table2[[#This Row],[SAPSA Number]],'SAOpen Rifle'!B:B,'SAOpen Rifle'!I:I)</f>
        <v>0</v>
      </c>
      <c r="AC36" s="72">
        <f>_xlfn.XLOOKUP(Table2[[#This Row],[SAPSA Number]],'SA Std Rifle'!B:B,'SA Std Rifle'!I:I)</f>
        <v>0</v>
      </c>
      <c r="AD36" s="72">
        <f>_xlfn.XLOOKUP(Table2[[#This Row],[SAPSA Number]],'STD Mini Rifle'!B:B,'STD Mini Rifle'!I:I)</f>
        <v>0</v>
      </c>
      <c r="AE36" s="72">
        <f>_xlfn.XLOOKUP(Table2[[#This Row],[SAPSA Number]],'Open Mini Rifle'!B:B,'Open Mini Rifle'!I:I)</f>
        <v>0</v>
      </c>
      <c r="AF36" s="72">
        <f>_xlfn.XLOOKUP(Table2[[#This Row],[SAPSA Number]],'SA OPEN Shotgun'!B:B,'SA OPEN Shotgun'!I:I)</f>
        <v>0</v>
      </c>
      <c r="AG36" s="72">
        <f>_xlfn.XLOOKUP(Table2[[#This Row],[SAPSA Number]],'SA STD Shotgun'!B:B,'SA STD Shotgun'!I:I)</f>
        <v>0</v>
      </c>
      <c r="AH36" s="72">
        <f>_xlfn.XLOOKUP(Table2[[#This Row],[SAPSA Number]],'MAN STD Shotgun'!B:B,'MAN STD Shotgun'!I:I)</f>
        <v>0</v>
      </c>
      <c r="AI36" s="73">
        <f>_xlfn.XLOOKUP(Table2[[#This Row],[SAPSA Number]],'MODIFIED Shotgun'!B:B,'MODIFIED Shotgun'!I:I)</f>
        <v>0</v>
      </c>
    </row>
    <row r="37" spans="1:35" x14ac:dyDescent="0.25">
      <c r="A37" s="3">
        <v>1321</v>
      </c>
      <c r="B37" s="6" t="s">
        <v>466</v>
      </c>
      <c r="C37" s="6" t="s">
        <v>467</v>
      </c>
      <c r="D37" s="4" t="s">
        <v>468</v>
      </c>
      <c r="E37" s="1" t="str">
        <f ca="1">_xlfn.XLOOKUP(Table2[[#This Row],[SAPSA Number]],Table1[SAPSA number],Table1[Gender])</f>
        <v xml:space="preserve"> </v>
      </c>
      <c r="F37" s="4">
        <f ca="1">_xlfn.XLOOKUP(Table2[[#This Row],[SAPSA Number]],Table1[SAPSA number],Table1[Age])</f>
        <v>49</v>
      </c>
      <c r="G37" s="91" t="s">
        <v>720</v>
      </c>
      <c r="H37" s="4">
        <f>SUM(Table2[[#This Row],[Club Points]:[League Points Earned - Dec]])</f>
        <v>10</v>
      </c>
      <c r="I37" s="4">
        <f>SUM(Table2[[#This Row],[Std handgun]:[Modified]])</f>
        <v>3</v>
      </c>
      <c r="J37" s="4"/>
      <c r="K37" s="4"/>
      <c r="L37" s="4"/>
      <c r="M37" s="4"/>
      <c r="N37" s="4">
        <v>2</v>
      </c>
      <c r="O37" s="4">
        <v>3</v>
      </c>
      <c r="P37" s="4"/>
      <c r="Q37" s="4"/>
      <c r="R37" s="4"/>
      <c r="S37" s="4"/>
      <c r="T37" s="4">
        <v>2</v>
      </c>
      <c r="U37" s="4"/>
      <c r="V37" s="4">
        <f>_xlfn.XLOOKUP(Table2[[#This Row],[SAPSA Number]],'STD Handgun'!B:B,'STD Handgun'!I:I)</f>
        <v>0</v>
      </c>
      <c r="W37" s="4">
        <f>_xlfn.XLOOKUP(Table2[[#This Row],[SAPSA Number]],'PROD OPTICS Handgun'!B:B,'PROD OPTICS Handgun'!I:I)</f>
        <v>0</v>
      </c>
      <c r="X37" s="4">
        <f>_xlfn.XLOOKUP(Table2[[#This Row],[SAPSA Number]],'PROD Handgun'!B:B,'PROD Handgun'!I:I)</f>
        <v>0</v>
      </c>
      <c r="Y37" s="4">
        <f>_xlfn.XLOOKUP(Table2[[#This Row],[SAPSA Number]],'OPEN Handgun'!B:B,'OPEN Handgun'!I:I)</f>
        <v>0</v>
      </c>
      <c r="Z37" s="4">
        <f>_xlfn.XLOOKUP(Table2[[#This Row],[SAPSA Number]],'CLASSIC Handgun'!B:B,'CLASSIC Handgun'!I:I)</f>
        <v>0</v>
      </c>
      <c r="AA37" s="4">
        <f>_xlfn.XLOOKUP(Table2[[#This Row],[SAPSA Number]],PCC!B:B,PCC!I:I)</f>
        <v>0</v>
      </c>
      <c r="AB37" s="4">
        <f>_xlfn.XLOOKUP(Table2[[#This Row],[SAPSA Number]],'SAOpen Rifle'!B:B,'SAOpen Rifle'!I:I)</f>
        <v>0</v>
      </c>
      <c r="AC37" s="4">
        <f>_xlfn.XLOOKUP(Table2[[#This Row],[SAPSA Number]],'SA Std Rifle'!B:B,'SA Std Rifle'!I:I)</f>
        <v>0</v>
      </c>
      <c r="AD37" s="4">
        <f>_xlfn.XLOOKUP(Table2[[#This Row],[SAPSA Number]],'STD Mini Rifle'!B:B,'STD Mini Rifle'!I:I)</f>
        <v>0</v>
      </c>
      <c r="AE37" s="4">
        <f>_xlfn.XLOOKUP(Table2[[#This Row],[SAPSA Number]],'Open Mini Rifle'!B:B,'Open Mini Rifle'!I:I)</f>
        <v>0</v>
      </c>
      <c r="AF37" s="4">
        <f>_xlfn.XLOOKUP(Table2[[#This Row],[SAPSA Number]],'SA OPEN Shotgun'!B:B,'SA OPEN Shotgun'!I:I)</f>
        <v>0</v>
      </c>
      <c r="AG37" s="4">
        <f>_xlfn.XLOOKUP(Table2[[#This Row],[SAPSA Number]],'SA STD Shotgun'!B:B,'SA STD Shotgun'!I:I)</f>
        <v>0</v>
      </c>
      <c r="AH37" s="4">
        <f>_xlfn.XLOOKUP(Table2[[#This Row],[SAPSA Number]],'MAN STD Shotgun'!B:B,'MAN STD Shotgun'!I:I)</f>
        <v>3</v>
      </c>
      <c r="AI37" s="5">
        <f>_xlfn.XLOOKUP(Table2[[#This Row],[SAPSA Number]],'MODIFIED Shotgun'!B:B,'MODIFIED Shotgun'!I:I)</f>
        <v>0</v>
      </c>
    </row>
    <row r="38" spans="1:35" x14ac:dyDescent="0.25">
      <c r="A38" s="3">
        <v>1471</v>
      </c>
      <c r="B38" s="6" t="s">
        <v>474</v>
      </c>
      <c r="C38" s="6" t="s">
        <v>475</v>
      </c>
      <c r="D38" s="4" t="s">
        <v>476</v>
      </c>
      <c r="E38" s="1" t="str">
        <f ca="1">_xlfn.XLOOKUP(Table2[[#This Row],[SAPSA Number]],Table1[SAPSA number],Table1[Gender])</f>
        <v xml:space="preserve"> </v>
      </c>
      <c r="F38" s="4">
        <f ca="1">_xlfn.XLOOKUP(Table2[[#This Row],[SAPSA Number]],Table1[SAPSA number],Table1[Age])</f>
        <v>40</v>
      </c>
      <c r="G38" s="91" t="s">
        <v>720</v>
      </c>
      <c r="H38" s="4">
        <f>SUM(Table2[[#This Row],[Club Points]:[League Points Earned - Dec]])</f>
        <v>20</v>
      </c>
      <c r="I38" s="4">
        <f>SUM(Table2[[#This Row],[Std handgun]:[Modified]])</f>
        <v>3</v>
      </c>
      <c r="J38" s="4"/>
      <c r="K38" s="4"/>
      <c r="L38" s="4">
        <v>7</v>
      </c>
      <c r="M38" s="4">
        <v>3</v>
      </c>
      <c r="N38" s="4">
        <v>2</v>
      </c>
      <c r="O38" s="4">
        <v>5</v>
      </c>
      <c r="P38" s="4"/>
      <c r="Q38" s="4"/>
      <c r="R38" s="4"/>
      <c r="S38" s="4"/>
      <c r="T38" s="4"/>
      <c r="U38" s="4"/>
      <c r="V38" s="4">
        <f>_xlfn.XLOOKUP(Table2[[#This Row],[SAPSA Number]],'STD Handgun'!B:B,'STD Handgun'!I:I)</f>
        <v>0</v>
      </c>
      <c r="W38" s="4">
        <f>_xlfn.XLOOKUP(Table2[[#This Row],[SAPSA Number]],'PROD OPTICS Handgun'!B:B,'PROD OPTICS Handgun'!I:I)</f>
        <v>0</v>
      </c>
      <c r="X38" s="4">
        <f>_xlfn.XLOOKUP(Table2[[#This Row],[SAPSA Number]],'PROD Handgun'!B:B,'PROD Handgun'!I:I)</f>
        <v>0</v>
      </c>
      <c r="Y38" s="4">
        <f>_xlfn.XLOOKUP(Table2[[#This Row],[SAPSA Number]],'OPEN Handgun'!B:B,'OPEN Handgun'!I:I)</f>
        <v>0</v>
      </c>
      <c r="Z38" s="4">
        <f>_xlfn.XLOOKUP(Table2[[#This Row],[SAPSA Number]],'CLASSIC Handgun'!B:B,'CLASSIC Handgun'!I:I)</f>
        <v>0</v>
      </c>
      <c r="AA38" s="4">
        <f>_xlfn.XLOOKUP(Table2[[#This Row],[SAPSA Number]],PCC!B:B,PCC!I:I)</f>
        <v>0</v>
      </c>
      <c r="AB38" s="4">
        <f>_xlfn.XLOOKUP(Table2[[#This Row],[SAPSA Number]],'SAOpen Rifle'!B:B,'SAOpen Rifle'!I:I)</f>
        <v>0</v>
      </c>
      <c r="AC38" s="4">
        <f>_xlfn.XLOOKUP(Table2[[#This Row],[SAPSA Number]],'SA Std Rifle'!B:B,'SA Std Rifle'!I:I)</f>
        <v>0</v>
      </c>
      <c r="AD38" s="4">
        <f>_xlfn.XLOOKUP(Table2[[#This Row],[SAPSA Number]],'STD Mini Rifle'!B:B,'STD Mini Rifle'!I:I)</f>
        <v>0</v>
      </c>
      <c r="AE38" s="4">
        <f>_xlfn.XLOOKUP(Table2[[#This Row],[SAPSA Number]],'Open Mini Rifle'!B:B,'Open Mini Rifle'!I:I)</f>
        <v>0</v>
      </c>
      <c r="AF38" s="4">
        <f>_xlfn.XLOOKUP(Table2[[#This Row],[SAPSA Number]],'SA OPEN Shotgun'!B:B,'SA OPEN Shotgun'!I:I)</f>
        <v>3</v>
      </c>
      <c r="AG38" s="4">
        <f>_xlfn.XLOOKUP(Table2[[#This Row],[SAPSA Number]],'SA STD Shotgun'!B:B,'SA STD Shotgun'!I:I)</f>
        <v>0</v>
      </c>
      <c r="AH38" s="4">
        <f>_xlfn.XLOOKUP(Table2[[#This Row],[SAPSA Number]],'MAN STD Shotgun'!B:B,'MAN STD Shotgun'!I:I)</f>
        <v>0</v>
      </c>
      <c r="AI38" s="5">
        <f>_xlfn.XLOOKUP(Table2[[#This Row],[SAPSA Number]],'MODIFIED Shotgun'!B:B,'MODIFIED Shotgun'!I:I)</f>
        <v>0</v>
      </c>
    </row>
    <row r="39" spans="1:35" x14ac:dyDescent="0.25">
      <c r="A39" s="3">
        <v>1547</v>
      </c>
      <c r="B39" s="6" t="s">
        <v>813</v>
      </c>
      <c r="C39" s="6" t="s">
        <v>814</v>
      </c>
      <c r="D39" s="75" t="s">
        <v>815</v>
      </c>
      <c r="E39" s="90" t="str">
        <f>_xlfn.XLOOKUP(Table2[[#This Row],[SAPSA Number]],Table1[SAPSA number],Table1[Gender])</f>
        <v>S</v>
      </c>
      <c r="F39" s="3">
        <f ca="1">_xlfn.XLOOKUP(Table2[[#This Row],[SAPSA Number]],Table1[SAPSA number],Table1[Age])</f>
        <v>50</v>
      </c>
      <c r="G39" s="4">
        <v>0</v>
      </c>
      <c r="H39" s="72">
        <f>SUM(Table2[[#This Row],[Club Points]:[League Points Earned - Dec]])</f>
        <v>0</v>
      </c>
      <c r="I39" s="72">
        <f>SUM(Table2[[#This Row],[Std handgun]:[Modified]])</f>
        <v>0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72">
        <f>_xlfn.XLOOKUP(Table2[[#This Row],[SAPSA Number]],'STD Handgun'!B:B,'STD Handgun'!I:I)</f>
        <v>0</v>
      </c>
      <c r="W39" s="72">
        <f>_xlfn.XLOOKUP(Table2[[#This Row],[SAPSA Number]],'PROD OPTICS Handgun'!B:B,'PROD OPTICS Handgun'!I:I)</f>
        <v>0</v>
      </c>
      <c r="X39" s="72">
        <f>_xlfn.XLOOKUP(Table2[[#This Row],[SAPSA Number]],'PROD Handgun'!B:B,'PROD Handgun'!I:I)</f>
        <v>0</v>
      </c>
      <c r="Y39" s="72">
        <f>_xlfn.XLOOKUP(Table2[[#This Row],[SAPSA Number]],'OPEN Handgun'!B:B,'OPEN Handgun'!I:I)</f>
        <v>0</v>
      </c>
      <c r="Z39" s="72">
        <f>_xlfn.XLOOKUP(Table2[[#This Row],[SAPSA Number]],'CLASSIC Handgun'!B:B,'CLASSIC Handgun'!I:I)</f>
        <v>0</v>
      </c>
      <c r="AA39" s="72">
        <f>_xlfn.XLOOKUP(Table2[[#This Row],[SAPSA Number]],PCC!B:B,PCC!I:I)</f>
        <v>0</v>
      </c>
      <c r="AB39" s="72">
        <f>_xlfn.XLOOKUP(Table2[[#This Row],[SAPSA Number]],'SAOpen Rifle'!B:B,'SAOpen Rifle'!I:I)</f>
        <v>0</v>
      </c>
      <c r="AC39" s="72">
        <f>_xlfn.XLOOKUP(Table2[[#This Row],[SAPSA Number]],'SA Std Rifle'!B:B,'SA Std Rifle'!I:I)</f>
        <v>0</v>
      </c>
      <c r="AD39" s="72">
        <f>_xlfn.XLOOKUP(Table2[[#This Row],[SAPSA Number]],'STD Mini Rifle'!B:B,'STD Mini Rifle'!I:I)</f>
        <v>0</v>
      </c>
      <c r="AE39" s="72">
        <f>_xlfn.XLOOKUP(Table2[[#This Row],[SAPSA Number]],'Open Mini Rifle'!B:B,'Open Mini Rifle'!I:I)</f>
        <v>0</v>
      </c>
      <c r="AF39" s="72">
        <f>_xlfn.XLOOKUP(Table2[[#This Row],[SAPSA Number]],'SA OPEN Shotgun'!B:B,'SA OPEN Shotgun'!I:I)</f>
        <v>0</v>
      </c>
      <c r="AG39" s="72">
        <f>_xlfn.XLOOKUP(Table2[[#This Row],[SAPSA Number]],'SA STD Shotgun'!B:B,'SA STD Shotgun'!I:I)</f>
        <v>0</v>
      </c>
      <c r="AH39" s="72">
        <f>_xlfn.XLOOKUP(Table2[[#This Row],[SAPSA Number]],'MAN STD Shotgun'!B:B,'MAN STD Shotgun'!I:I)</f>
        <v>0</v>
      </c>
      <c r="AI39" s="73">
        <f>_xlfn.XLOOKUP(Table2[[#This Row],[SAPSA Number]],'MODIFIED Shotgun'!B:B,'MODIFIED Shotgun'!I:I)</f>
        <v>0</v>
      </c>
    </row>
    <row r="40" spans="1:35" x14ac:dyDescent="0.25">
      <c r="A40" s="3">
        <v>1550</v>
      </c>
      <c r="B40" s="6" t="s">
        <v>102</v>
      </c>
      <c r="C40" s="6" t="s">
        <v>103</v>
      </c>
      <c r="D40" s="4" t="s">
        <v>89</v>
      </c>
      <c r="E40" s="79" t="str">
        <f ca="1">_xlfn.XLOOKUP(Table2[[#This Row],[SAPSA Number]],Table1[SAPSA number],Table1[Gender])</f>
        <v xml:space="preserve"> </v>
      </c>
      <c r="F40" s="4">
        <f ca="1">_xlfn.XLOOKUP(Table2[[#This Row],[SAPSA Number]],Table1[SAPSA number],Table1[Age])</f>
        <v>34</v>
      </c>
      <c r="G40" s="4">
        <v>0</v>
      </c>
      <c r="H40" s="72">
        <f>SUM(Table2[[#This Row],[Club Points]:[League Points Earned - Dec]])</f>
        <v>0</v>
      </c>
      <c r="I40" s="72">
        <f>SUM(Table2[[#This Row],[Std handgun]:[Modified]])</f>
        <v>0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72">
        <f>_xlfn.XLOOKUP(Table2[[#This Row],[SAPSA Number]],'STD Handgun'!B:B,'STD Handgun'!I:I)</f>
        <v>0</v>
      </c>
      <c r="W40" s="72">
        <f>_xlfn.XLOOKUP(Table2[[#This Row],[SAPSA Number]],'PROD OPTICS Handgun'!B:B,'PROD OPTICS Handgun'!I:I)</f>
        <v>0</v>
      </c>
      <c r="X40" s="72">
        <f>_xlfn.XLOOKUP(Table2[[#This Row],[SAPSA Number]],'PROD Handgun'!B:B,'PROD Handgun'!I:I)</f>
        <v>0</v>
      </c>
      <c r="Y40" s="72">
        <f>_xlfn.XLOOKUP(Table2[[#This Row],[SAPSA Number]],'OPEN Handgun'!B:B,'OPEN Handgun'!I:I)</f>
        <v>0</v>
      </c>
      <c r="Z40" s="72">
        <f>_xlfn.XLOOKUP(Table2[[#This Row],[SAPSA Number]],'CLASSIC Handgun'!B:B,'CLASSIC Handgun'!I:I)</f>
        <v>0</v>
      </c>
      <c r="AA40" s="72">
        <f>_xlfn.XLOOKUP(Table2[[#This Row],[SAPSA Number]],PCC!B:B,PCC!I:I)</f>
        <v>0</v>
      </c>
      <c r="AB40" s="72">
        <f>_xlfn.XLOOKUP(Table2[[#This Row],[SAPSA Number]],'SAOpen Rifle'!B:B,'SAOpen Rifle'!I:I)</f>
        <v>0</v>
      </c>
      <c r="AC40" s="72">
        <f>_xlfn.XLOOKUP(Table2[[#This Row],[SAPSA Number]],'SA Std Rifle'!B:B,'SA Std Rifle'!I:I)</f>
        <v>0</v>
      </c>
      <c r="AD40" s="72">
        <f>_xlfn.XLOOKUP(Table2[[#This Row],[SAPSA Number]],'STD Mini Rifle'!B:B,'STD Mini Rifle'!I:I)</f>
        <v>0</v>
      </c>
      <c r="AE40" s="72">
        <f>_xlfn.XLOOKUP(Table2[[#This Row],[SAPSA Number]],'Open Mini Rifle'!B:B,'Open Mini Rifle'!I:I)</f>
        <v>0</v>
      </c>
      <c r="AF40" s="72">
        <f>_xlfn.XLOOKUP(Table2[[#This Row],[SAPSA Number]],'SA OPEN Shotgun'!B:B,'SA OPEN Shotgun'!I:I)</f>
        <v>0</v>
      </c>
      <c r="AG40" s="72">
        <f>_xlfn.XLOOKUP(Table2[[#This Row],[SAPSA Number]],'SA STD Shotgun'!B:B,'SA STD Shotgun'!I:I)</f>
        <v>0</v>
      </c>
      <c r="AH40" s="72">
        <f>_xlfn.XLOOKUP(Table2[[#This Row],[SAPSA Number]],'MAN STD Shotgun'!B:B,'MAN STD Shotgun'!I:I)</f>
        <v>0</v>
      </c>
      <c r="AI40" s="73">
        <f>_xlfn.XLOOKUP(Table2[[#This Row],[SAPSA Number]],'MODIFIED Shotgun'!B:B,'MODIFIED Shotgun'!I:I)</f>
        <v>0</v>
      </c>
    </row>
    <row r="41" spans="1:35" x14ac:dyDescent="0.25">
      <c r="A41" s="3">
        <v>1637</v>
      </c>
      <c r="B41" s="6" t="s">
        <v>38</v>
      </c>
      <c r="C41" s="6" t="s">
        <v>39</v>
      </c>
      <c r="D41" s="4" t="s">
        <v>40</v>
      </c>
      <c r="E41" s="1" t="str">
        <f ca="1">_xlfn.XLOOKUP(Table2[[#This Row],[SAPSA Number]],Table1[SAPSA number],Table1[Gender])</f>
        <v>SS</v>
      </c>
      <c r="F41" s="4">
        <f ca="1">_xlfn.XLOOKUP(Table2[[#This Row],[SAPSA Number]],Table1[SAPSA number],Table1[Age])</f>
        <v>67</v>
      </c>
      <c r="G41" s="4">
        <v>5</v>
      </c>
      <c r="H41" s="4">
        <f>SUM(Table2[[#This Row],[Club Points]:[League Points Earned - Dec]])</f>
        <v>5</v>
      </c>
      <c r="I41" s="4">
        <f>SUM(Table2[[#This Row],[Std handgun]:[Modified]])</f>
        <v>5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>
        <f>_xlfn.XLOOKUP(Table2[[#This Row],[SAPSA Number]],'STD Handgun'!B:B,'STD Handgun'!I:I)</f>
        <v>0</v>
      </c>
      <c r="W41" s="4">
        <f>_xlfn.XLOOKUP(Table2[[#This Row],[SAPSA Number]],'PROD OPTICS Handgun'!B:B,'PROD OPTICS Handgun'!I:I)</f>
        <v>0</v>
      </c>
      <c r="X41" s="4">
        <f>_xlfn.XLOOKUP(Table2[[#This Row],[SAPSA Number]],'PROD Handgun'!B:B,'PROD Handgun'!I:I)</f>
        <v>0</v>
      </c>
      <c r="Y41" s="4">
        <f>_xlfn.XLOOKUP(Table2[[#This Row],[SAPSA Number]],'OPEN Handgun'!B:B,'OPEN Handgun'!I:I)</f>
        <v>0</v>
      </c>
      <c r="Z41" s="4">
        <f>_xlfn.XLOOKUP(Table2[[#This Row],[SAPSA Number]],'CLASSIC Handgun'!B:B,'CLASSIC Handgun'!I:I)</f>
        <v>5</v>
      </c>
      <c r="AA41" s="4">
        <f>_xlfn.XLOOKUP(Table2[[#This Row],[SAPSA Number]],PCC!B:B,PCC!I:I)</f>
        <v>0</v>
      </c>
      <c r="AB41" s="4">
        <f>_xlfn.XLOOKUP(Table2[[#This Row],[SAPSA Number]],'SAOpen Rifle'!B:B,'SAOpen Rifle'!I:I)</f>
        <v>0</v>
      </c>
      <c r="AC41" s="4">
        <f>_xlfn.XLOOKUP(Table2[[#This Row],[SAPSA Number]],'SA Std Rifle'!B:B,'SA Std Rifle'!I:I)</f>
        <v>0</v>
      </c>
      <c r="AD41" s="4">
        <f>_xlfn.XLOOKUP(Table2[[#This Row],[SAPSA Number]],'STD Mini Rifle'!B:B,'STD Mini Rifle'!I:I)</f>
        <v>0</v>
      </c>
      <c r="AE41" s="4">
        <f>_xlfn.XLOOKUP(Table2[[#This Row],[SAPSA Number]],'Open Mini Rifle'!B:B,'Open Mini Rifle'!I:I)</f>
        <v>0</v>
      </c>
      <c r="AF41" s="4">
        <f>_xlfn.XLOOKUP(Table2[[#This Row],[SAPSA Number]],'SA OPEN Shotgun'!B:B,'SA OPEN Shotgun'!I:I)</f>
        <v>0</v>
      </c>
      <c r="AG41" s="4">
        <f>_xlfn.XLOOKUP(Table2[[#This Row],[SAPSA Number]],'SA STD Shotgun'!B:B,'SA STD Shotgun'!I:I)</f>
        <v>0</v>
      </c>
      <c r="AH41" s="4">
        <f>_xlfn.XLOOKUP(Table2[[#This Row],[SAPSA Number]],'MAN STD Shotgun'!B:B,'MAN STD Shotgun'!I:I)</f>
        <v>0</v>
      </c>
      <c r="AI41" s="5">
        <f>_xlfn.XLOOKUP(Table2[[#This Row],[SAPSA Number]],'MODIFIED Shotgun'!B:B,'MODIFIED Shotgun'!I:I)</f>
        <v>0</v>
      </c>
    </row>
    <row r="42" spans="1:35" x14ac:dyDescent="0.25">
      <c r="A42" s="3">
        <v>1684</v>
      </c>
      <c r="B42" s="6" t="s">
        <v>481</v>
      </c>
      <c r="C42" s="6" t="s">
        <v>482</v>
      </c>
      <c r="D42" s="4" t="s">
        <v>483</v>
      </c>
      <c r="E42" s="1" t="str">
        <f ca="1">_xlfn.XLOOKUP(Table2[[#This Row],[SAPSA Number]],Table1[SAPSA number],Table1[Gender])</f>
        <v>S</v>
      </c>
      <c r="F42" s="4">
        <f ca="1">_xlfn.XLOOKUP(Table2[[#This Row],[SAPSA Number]],Table1[SAPSA number],Table1[Age])</f>
        <v>58</v>
      </c>
      <c r="G42" s="4">
        <v>2</v>
      </c>
      <c r="H42" s="4">
        <f>SUM(Table2[[#This Row],[Club Points]:[League Points Earned - Dec]])</f>
        <v>2</v>
      </c>
      <c r="I42" s="4">
        <f>SUM(Table2[[#This Row],[Std handgun]:[Modified]])</f>
        <v>2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64"/>
      <c r="V42" s="4">
        <f>_xlfn.XLOOKUP(Table2[[#This Row],[SAPSA Number]],'STD Handgun'!B:B,'STD Handgun'!I:I)</f>
        <v>0</v>
      </c>
      <c r="W42" s="4">
        <f>_xlfn.XLOOKUP(Table2[[#This Row],[SAPSA Number]],'PROD OPTICS Handgun'!B:B,'PROD OPTICS Handgun'!I:I)</f>
        <v>0</v>
      </c>
      <c r="X42" s="4">
        <f>_xlfn.XLOOKUP(Table2[[#This Row],[SAPSA Number]],'PROD Handgun'!B:B,'PROD Handgun'!I:I)</f>
        <v>0</v>
      </c>
      <c r="Y42" s="4">
        <f>_xlfn.XLOOKUP(Table2[[#This Row],[SAPSA Number]],'OPEN Handgun'!B:B,'OPEN Handgun'!I:I)</f>
        <v>0</v>
      </c>
      <c r="Z42" s="4">
        <f>_xlfn.XLOOKUP(Table2[[#This Row],[SAPSA Number]],'CLASSIC Handgun'!B:B,'CLASSIC Handgun'!I:I)</f>
        <v>0</v>
      </c>
      <c r="AA42" s="4">
        <f>_xlfn.XLOOKUP(Table2[[#This Row],[SAPSA Number]],PCC!B:B,PCC!I:I)</f>
        <v>0</v>
      </c>
      <c r="AB42" s="4">
        <f>_xlfn.XLOOKUP(Table2[[#This Row],[SAPSA Number]],'SAOpen Rifle'!B:B,'SAOpen Rifle'!I:I)</f>
        <v>1</v>
      </c>
      <c r="AC42" s="4">
        <f>_xlfn.XLOOKUP(Table2[[#This Row],[SAPSA Number]],'SA Std Rifle'!B:B,'SA Std Rifle'!I:I)</f>
        <v>0</v>
      </c>
      <c r="AD42" s="4">
        <f>_xlfn.XLOOKUP(Table2[[#This Row],[SAPSA Number]],'STD Mini Rifle'!B:B,'STD Mini Rifle'!I:I)</f>
        <v>0</v>
      </c>
      <c r="AE42" s="4">
        <f>_xlfn.XLOOKUP(Table2[[#This Row],[SAPSA Number]],'Open Mini Rifle'!B:B,'Open Mini Rifle'!I:I)</f>
        <v>0</v>
      </c>
      <c r="AF42" s="4">
        <f>_xlfn.XLOOKUP(Table2[[#This Row],[SAPSA Number]],'SA OPEN Shotgun'!B:B,'SA OPEN Shotgun'!I:I)</f>
        <v>1</v>
      </c>
      <c r="AG42" s="4">
        <f>_xlfn.XLOOKUP(Table2[[#This Row],[SAPSA Number]],'SA STD Shotgun'!B:B,'SA STD Shotgun'!I:I)</f>
        <v>0</v>
      </c>
      <c r="AH42" s="4">
        <f>_xlfn.XLOOKUP(Table2[[#This Row],[SAPSA Number]],'MAN STD Shotgun'!B:B,'MAN STD Shotgun'!I:I)</f>
        <v>0</v>
      </c>
      <c r="AI42" s="5">
        <f>_xlfn.XLOOKUP(Table2[[#This Row],[SAPSA Number]],'MODIFIED Shotgun'!B:B,'MODIFIED Shotgun'!I:I)</f>
        <v>0</v>
      </c>
    </row>
    <row r="43" spans="1:35" x14ac:dyDescent="0.25">
      <c r="A43" s="3">
        <v>1716</v>
      </c>
      <c r="B43" s="6" t="s">
        <v>25</v>
      </c>
      <c r="C43" s="6" t="s">
        <v>26</v>
      </c>
      <c r="D43" s="4" t="s">
        <v>27</v>
      </c>
      <c r="E43" s="1" t="str">
        <f ca="1">_xlfn.XLOOKUP(Table2[[#This Row],[SAPSA Number]],Table1[SAPSA number],Table1[Gender])</f>
        <v>S</v>
      </c>
      <c r="F43" s="4">
        <f ca="1">_xlfn.XLOOKUP(Table2[[#This Row],[SAPSA Number]],Table1[SAPSA number],Table1[Age])</f>
        <v>55</v>
      </c>
      <c r="G43" s="91" t="s">
        <v>720</v>
      </c>
      <c r="H43" s="4">
        <f>SUM(Table2[[#This Row],[Club Points]:[League Points Earned - Dec]])</f>
        <v>21</v>
      </c>
      <c r="I43" s="4">
        <f>SUM(Table2[[#This Row],[Std handgun]:[Modified]])</f>
        <v>10</v>
      </c>
      <c r="J43" s="4"/>
      <c r="K43" s="4">
        <v>2</v>
      </c>
      <c r="L43" s="4"/>
      <c r="M43" s="4">
        <v>2</v>
      </c>
      <c r="N43" s="4"/>
      <c r="O43" s="4">
        <v>2</v>
      </c>
      <c r="P43" s="4"/>
      <c r="Q43" s="4">
        <v>2</v>
      </c>
      <c r="R43" s="4">
        <v>2</v>
      </c>
      <c r="S43" s="4"/>
      <c r="T43" s="4"/>
      <c r="U43" s="4">
        <v>1</v>
      </c>
      <c r="V43" s="4">
        <f>_xlfn.XLOOKUP(Table2[[#This Row],[SAPSA Number]],'STD Handgun'!B:B,'STD Handgun'!I:I)</f>
        <v>0</v>
      </c>
      <c r="W43" s="4">
        <f>_xlfn.XLOOKUP(Table2[[#This Row],[SAPSA Number]],'PROD OPTICS Handgun'!B:B,'PROD OPTICS Handgun'!I:I)</f>
        <v>1</v>
      </c>
      <c r="X43" s="4">
        <f>_xlfn.XLOOKUP(Table2[[#This Row],[SAPSA Number]],'PROD Handgun'!B:B,'PROD Handgun'!I:I)</f>
        <v>0</v>
      </c>
      <c r="Y43" s="4">
        <f>_xlfn.XLOOKUP(Table2[[#This Row],[SAPSA Number]],'OPEN Handgun'!B:B,'OPEN Handgun'!I:I)</f>
        <v>0</v>
      </c>
      <c r="Z43" s="4">
        <f>_xlfn.XLOOKUP(Table2[[#This Row],[SAPSA Number]],'CLASSIC Handgun'!B:B,'CLASSIC Handgun'!I:I)</f>
        <v>0</v>
      </c>
      <c r="AA43" s="4">
        <f>_xlfn.XLOOKUP(Table2[[#This Row],[SAPSA Number]],PCC!B:B,PCC!I:I)</f>
        <v>0</v>
      </c>
      <c r="AB43" s="4">
        <f>_xlfn.XLOOKUP(Table2[[#This Row],[SAPSA Number]],'SAOpen Rifle'!B:B,'SAOpen Rifle'!I:I)</f>
        <v>0</v>
      </c>
      <c r="AC43" s="4">
        <f>_xlfn.XLOOKUP(Table2[[#This Row],[SAPSA Number]],'SA Std Rifle'!B:B,'SA Std Rifle'!I:I)</f>
        <v>0</v>
      </c>
      <c r="AD43" s="4">
        <f>_xlfn.XLOOKUP(Table2[[#This Row],[SAPSA Number]],'STD Mini Rifle'!B:B,'STD Mini Rifle'!I:I)</f>
        <v>0</v>
      </c>
      <c r="AE43" s="4">
        <f>_xlfn.XLOOKUP(Table2[[#This Row],[SAPSA Number]],'Open Mini Rifle'!B:B,'Open Mini Rifle'!I:I)</f>
        <v>7</v>
      </c>
      <c r="AF43" s="4">
        <f>_xlfn.XLOOKUP(Table2[[#This Row],[SAPSA Number]],'SA OPEN Shotgun'!B:B,'SA OPEN Shotgun'!I:I)</f>
        <v>0</v>
      </c>
      <c r="AG43" s="4">
        <f>_xlfn.XLOOKUP(Table2[[#This Row],[SAPSA Number]],'SA STD Shotgun'!B:B,'SA STD Shotgun'!I:I)</f>
        <v>2</v>
      </c>
      <c r="AH43" s="4">
        <f>_xlfn.XLOOKUP(Table2[[#This Row],[SAPSA Number]],'MAN STD Shotgun'!B:B,'MAN STD Shotgun'!I:I)</f>
        <v>0</v>
      </c>
      <c r="AI43" s="5">
        <f>_xlfn.XLOOKUP(Table2[[#This Row],[SAPSA Number]],'MODIFIED Shotgun'!B:B,'MODIFIED Shotgun'!I:I)</f>
        <v>0</v>
      </c>
    </row>
    <row r="44" spans="1:35" x14ac:dyDescent="0.25">
      <c r="A44" s="3">
        <v>1771</v>
      </c>
      <c r="B44" s="6" t="s">
        <v>519</v>
      </c>
      <c r="C44" s="6" t="s">
        <v>520</v>
      </c>
      <c r="D44" s="4" t="s">
        <v>521</v>
      </c>
      <c r="E44" s="1" t="str">
        <f ca="1">_xlfn.XLOOKUP(Table2[[#This Row],[SAPSA Number]],Table1[SAPSA number],Table1[Gender])</f>
        <v>SS</v>
      </c>
      <c r="F44" s="4">
        <f ca="1">_xlfn.XLOOKUP(Table2[[#This Row],[SAPSA Number]],Table1[SAPSA number],Table1[Age])</f>
        <v>78</v>
      </c>
      <c r="G44" s="4">
        <v>1</v>
      </c>
      <c r="H44" s="4">
        <f>SUM(Table2[[#This Row],[Club Points]:[League Points Earned - Dec]])</f>
        <v>1</v>
      </c>
      <c r="I44" s="4">
        <f>SUM(Table2[[#This Row],[Std handgun]:[Modified]])</f>
        <v>1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64"/>
      <c r="V44" s="4">
        <f>_xlfn.XLOOKUP(Table2[[#This Row],[SAPSA Number]],'STD Handgun'!B:B,'STD Handgun'!I:I)</f>
        <v>1</v>
      </c>
      <c r="W44" s="4">
        <f>_xlfn.XLOOKUP(Table2[[#This Row],[SAPSA Number]],'PROD OPTICS Handgun'!B:B,'PROD OPTICS Handgun'!I:I)</f>
        <v>0</v>
      </c>
      <c r="X44" s="4">
        <f>_xlfn.XLOOKUP(Table2[[#This Row],[SAPSA Number]],'PROD Handgun'!B:B,'PROD Handgun'!I:I)</f>
        <v>0</v>
      </c>
      <c r="Y44" s="4">
        <f>_xlfn.XLOOKUP(Table2[[#This Row],[SAPSA Number]],'OPEN Handgun'!B:B,'OPEN Handgun'!I:I)</f>
        <v>0</v>
      </c>
      <c r="Z44" s="4">
        <f>_xlfn.XLOOKUP(Table2[[#This Row],[SAPSA Number]],'CLASSIC Handgun'!B:B,'CLASSIC Handgun'!I:I)</f>
        <v>0</v>
      </c>
      <c r="AA44" s="4">
        <f>_xlfn.XLOOKUP(Table2[[#This Row],[SAPSA Number]],PCC!B:B,PCC!I:I)</f>
        <v>0</v>
      </c>
      <c r="AB44" s="4">
        <f>_xlfn.XLOOKUP(Table2[[#This Row],[SAPSA Number]],'SAOpen Rifle'!B:B,'SAOpen Rifle'!I:I)</f>
        <v>0</v>
      </c>
      <c r="AC44" s="4">
        <f>_xlfn.XLOOKUP(Table2[[#This Row],[SAPSA Number]],'SA Std Rifle'!B:B,'SA Std Rifle'!I:I)</f>
        <v>0</v>
      </c>
      <c r="AD44" s="4">
        <f>_xlfn.XLOOKUP(Table2[[#This Row],[SAPSA Number]],'STD Mini Rifle'!B:B,'STD Mini Rifle'!I:I)</f>
        <v>0</v>
      </c>
      <c r="AE44" s="4">
        <f>_xlfn.XLOOKUP(Table2[[#This Row],[SAPSA Number]],'Open Mini Rifle'!B:B,'Open Mini Rifle'!I:I)</f>
        <v>0</v>
      </c>
      <c r="AF44" s="4">
        <f>_xlfn.XLOOKUP(Table2[[#This Row],[SAPSA Number]],'SA OPEN Shotgun'!B:B,'SA OPEN Shotgun'!I:I)</f>
        <v>0</v>
      </c>
      <c r="AG44" s="4">
        <f>_xlfn.XLOOKUP(Table2[[#This Row],[SAPSA Number]],'SA STD Shotgun'!B:B,'SA STD Shotgun'!I:I)</f>
        <v>0</v>
      </c>
      <c r="AH44" s="4">
        <f>_xlfn.XLOOKUP(Table2[[#This Row],[SAPSA Number]],'MAN STD Shotgun'!B:B,'MAN STD Shotgun'!I:I)</f>
        <v>0</v>
      </c>
      <c r="AI44" s="5">
        <f>_xlfn.XLOOKUP(Table2[[#This Row],[SAPSA Number]],'MODIFIED Shotgun'!B:B,'MODIFIED Shotgun'!I:I)</f>
        <v>0</v>
      </c>
    </row>
    <row r="45" spans="1:35" x14ac:dyDescent="0.25">
      <c r="A45" s="3">
        <v>1776</v>
      </c>
      <c r="B45" s="6" t="s">
        <v>770</v>
      </c>
      <c r="C45" s="6" t="s">
        <v>766</v>
      </c>
      <c r="D45" s="4" t="s">
        <v>767</v>
      </c>
      <c r="E45" s="79" t="str">
        <f>_xlfn.XLOOKUP(Table2[[#This Row],[SAPSA Number]],Table1[SAPSA number],Table1[Gender])</f>
        <v>Lady</v>
      </c>
      <c r="F45" s="4">
        <f ca="1">_xlfn.XLOOKUP(Table2[[#This Row],[SAPSA Number]],Table1[SAPSA number],Table1[Age])</f>
        <v>52</v>
      </c>
      <c r="G45" s="91" t="s">
        <v>720</v>
      </c>
      <c r="H45" s="72">
        <f>SUM(Table2[[#This Row],[Club Points]:[League Points Earned - Dec]])</f>
        <v>7</v>
      </c>
      <c r="I45" s="72">
        <f>SUM(Table2[[#This Row],[Std handgun]:[Modified]])</f>
        <v>6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64">
        <v>1</v>
      </c>
      <c r="V45" s="72">
        <f>_xlfn.XLOOKUP(Table2[[#This Row],[SAPSA Number]],'STD Handgun'!B:B,'STD Handgun'!I:I)</f>
        <v>5</v>
      </c>
      <c r="W45" s="72">
        <f>_xlfn.XLOOKUP(Table2[[#This Row],[SAPSA Number]],'PROD OPTICS Handgun'!B:B,'PROD OPTICS Handgun'!I:I)</f>
        <v>0</v>
      </c>
      <c r="X45" s="72">
        <f>_xlfn.XLOOKUP(Table2[[#This Row],[SAPSA Number]],'PROD Handgun'!B:B,'PROD Handgun'!I:I)</f>
        <v>0</v>
      </c>
      <c r="Y45" s="72">
        <f>_xlfn.XLOOKUP(Table2[[#This Row],[SAPSA Number]],'OPEN Handgun'!B:B,'OPEN Handgun'!I:I)</f>
        <v>0</v>
      </c>
      <c r="Z45" s="72">
        <f>_xlfn.XLOOKUP(Table2[[#This Row],[SAPSA Number]],'CLASSIC Handgun'!B:B,'CLASSIC Handgun'!I:I)</f>
        <v>0</v>
      </c>
      <c r="AA45" s="72">
        <f>_xlfn.XLOOKUP(Table2[[#This Row],[SAPSA Number]],PCC!B:B,PCC!I:I)</f>
        <v>0</v>
      </c>
      <c r="AB45" s="72">
        <f>_xlfn.XLOOKUP(Table2[[#This Row],[SAPSA Number]],'SAOpen Rifle'!B:B,'SAOpen Rifle'!I:I)</f>
        <v>0</v>
      </c>
      <c r="AC45" s="72">
        <f>_xlfn.XLOOKUP(Table2[[#This Row],[SAPSA Number]],'SA Std Rifle'!B:B,'SA Std Rifle'!I:I)</f>
        <v>1</v>
      </c>
      <c r="AD45" s="72">
        <f>_xlfn.XLOOKUP(Table2[[#This Row],[SAPSA Number]],'STD Mini Rifle'!B:B,'STD Mini Rifle'!I:I)</f>
        <v>0</v>
      </c>
      <c r="AE45" s="72">
        <f>_xlfn.XLOOKUP(Table2[[#This Row],[SAPSA Number]],'Open Mini Rifle'!B:B,'Open Mini Rifle'!I:I)</f>
        <v>0</v>
      </c>
      <c r="AF45" s="72">
        <f>_xlfn.XLOOKUP(Table2[[#This Row],[SAPSA Number]],'SA OPEN Shotgun'!B:B,'SA OPEN Shotgun'!I:I)</f>
        <v>0</v>
      </c>
      <c r="AG45" s="72">
        <f>_xlfn.XLOOKUP(Table2[[#This Row],[SAPSA Number]],'SA STD Shotgun'!B:B,'SA STD Shotgun'!I:I)</f>
        <v>0</v>
      </c>
      <c r="AH45" s="72">
        <f>_xlfn.XLOOKUP(Table2[[#This Row],[SAPSA Number]],'MAN STD Shotgun'!B:B,'MAN STD Shotgun'!I:I)</f>
        <v>0</v>
      </c>
      <c r="AI45" s="73">
        <f>_xlfn.XLOOKUP(Table2[[#This Row],[SAPSA Number]],'MODIFIED Shotgun'!B:B,'MODIFIED Shotgun'!I:I)</f>
        <v>0</v>
      </c>
    </row>
    <row r="46" spans="1:35" x14ac:dyDescent="0.25">
      <c r="A46" s="3">
        <v>1777</v>
      </c>
      <c r="B46" s="6" t="s">
        <v>765</v>
      </c>
      <c r="C46" s="6" t="s">
        <v>766</v>
      </c>
      <c r="D46" s="4" t="s">
        <v>767</v>
      </c>
      <c r="E46" s="79" t="str">
        <f ca="1">_xlfn.XLOOKUP(Table2[[#This Row],[SAPSA Number]],Table1[SAPSA number],Table1[Gender])</f>
        <v xml:space="preserve"> </v>
      </c>
      <c r="F46" s="4">
        <f ca="1">_xlfn.XLOOKUP(Table2[[#This Row],[SAPSA Number]],Table1[SAPSA number],Table1[Age])</f>
        <v>50</v>
      </c>
      <c r="G46" s="91" t="s">
        <v>720</v>
      </c>
      <c r="H46" s="72">
        <f>SUM(Table2[[#This Row],[Club Points]:[League Points Earned - Dec]])</f>
        <v>15</v>
      </c>
      <c r="I46" s="72">
        <f>SUM(Table2[[#This Row],[Std handgun]:[Modified]])</f>
        <v>10</v>
      </c>
      <c r="J46" s="4"/>
      <c r="K46" s="4"/>
      <c r="L46" s="4"/>
      <c r="M46" s="4"/>
      <c r="N46" s="4"/>
      <c r="O46" s="4"/>
      <c r="P46" s="4"/>
      <c r="Q46" s="4"/>
      <c r="R46" s="4">
        <v>2</v>
      </c>
      <c r="S46" s="4"/>
      <c r="T46" s="4">
        <v>2</v>
      </c>
      <c r="U46" s="4">
        <v>1</v>
      </c>
      <c r="V46" s="72">
        <f>_xlfn.XLOOKUP(Table2[[#This Row],[SAPSA Number]],'STD Handgun'!B:B,'STD Handgun'!I:I)</f>
        <v>3</v>
      </c>
      <c r="W46" s="72">
        <f>_xlfn.XLOOKUP(Table2[[#This Row],[SAPSA Number]],'PROD OPTICS Handgun'!B:B,'PROD OPTICS Handgun'!I:I)</f>
        <v>0</v>
      </c>
      <c r="X46" s="72">
        <f>_xlfn.XLOOKUP(Table2[[#This Row],[SAPSA Number]],'PROD Handgun'!B:B,'PROD Handgun'!I:I)</f>
        <v>0</v>
      </c>
      <c r="Y46" s="72">
        <f>_xlfn.XLOOKUP(Table2[[#This Row],[SAPSA Number]],'OPEN Handgun'!B:B,'OPEN Handgun'!I:I)</f>
        <v>0</v>
      </c>
      <c r="Z46" s="72">
        <f>_xlfn.XLOOKUP(Table2[[#This Row],[SAPSA Number]],'CLASSIC Handgun'!B:B,'CLASSIC Handgun'!I:I)</f>
        <v>2</v>
      </c>
      <c r="AA46" s="72">
        <f>_xlfn.XLOOKUP(Table2[[#This Row],[SAPSA Number]],PCC!B:B,PCC!I:I)</f>
        <v>1</v>
      </c>
      <c r="AB46" s="72">
        <f>_xlfn.XLOOKUP(Table2[[#This Row],[SAPSA Number]],'SAOpen Rifle'!B:B,'SAOpen Rifle'!I:I)</f>
        <v>1</v>
      </c>
      <c r="AC46" s="72">
        <f>_xlfn.XLOOKUP(Table2[[#This Row],[SAPSA Number]],'SA Std Rifle'!B:B,'SA Std Rifle'!I:I)</f>
        <v>2</v>
      </c>
      <c r="AD46" s="72">
        <f>_xlfn.XLOOKUP(Table2[[#This Row],[SAPSA Number]],'STD Mini Rifle'!B:B,'STD Mini Rifle'!I:I)</f>
        <v>0</v>
      </c>
      <c r="AE46" s="72">
        <f>_xlfn.XLOOKUP(Table2[[#This Row],[SAPSA Number]],'Open Mini Rifle'!B:B,'Open Mini Rifle'!I:I)</f>
        <v>0</v>
      </c>
      <c r="AF46" s="72">
        <f>_xlfn.XLOOKUP(Table2[[#This Row],[SAPSA Number]],'SA OPEN Shotgun'!B:B,'SA OPEN Shotgun'!I:I)</f>
        <v>0</v>
      </c>
      <c r="AG46" s="72">
        <f>_xlfn.XLOOKUP(Table2[[#This Row],[SAPSA Number]],'SA STD Shotgun'!B:B,'SA STD Shotgun'!I:I)</f>
        <v>0</v>
      </c>
      <c r="AH46" s="72">
        <f>_xlfn.XLOOKUP(Table2[[#This Row],[SAPSA Number]],'MAN STD Shotgun'!B:B,'MAN STD Shotgun'!I:I)</f>
        <v>1</v>
      </c>
      <c r="AI46" s="73">
        <f>_xlfn.XLOOKUP(Table2[[#This Row],[SAPSA Number]],'MODIFIED Shotgun'!B:B,'MODIFIED Shotgun'!I:I)</f>
        <v>0</v>
      </c>
    </row>
    <row r="47" spans="1:35" x14ac:dyDescent="0.25">
      <c r="A47" s="3">
        <v>1838</v>
      </c>
      <c r="B47" s="6" t="s">
        <v>417</v>
      </c>
      <c r="C47" s="6" t="s">
        <v>418</v>
      </c>
      <c r="D47" s="4" t="s">
        <v>419</v>
      </c>
      <c r="E47" s="1" t="str">
        <f ca="1">_xlfn.XLOOKUP(Table2[[#This Row],[SAPSA Number]],Table1[SAPSA number],Table1[Gender])</f>
        <v xml:space="preserve"> </v>
      </c>
      <c r="F47" s="4">
        <f ca="1">_xlfn.XLOOKUP(Table2[[#This Row],[SAPSA Number]],Table1[SAPSA number],Table1[Age])</f>
        <v>49</v>
      </c>
      <c r="G47" s="4">
        <v>0</v>
      </c>
      <c r="H47" s="4">
        <f>SUM(Table2[[#This Row],[Club Points]:[League Points Earned - Dec]])</f>
        <v>0</v>
      </c>
      <c r="I47" s="4">
        <f>SUM(Table2[[#This Row],[Std handgun]:[Modified]])</f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>
        <f>_xlfn.XLOOKUP(Table2[[#This Row],[SAPSA Number]],'STD Handgun'!B:B,'STD Handgun'!I:I)</f>
        <v>0</v>
      </c>
      <c r="W47" s="4">
        <f>_xlfn.XLOOKUP(Table2[[#This Row],[SAPSA Number]],'PROD OPTICS Handgun'!B:B,'PROD OPTICS Handgun'!I:I)</f>
        <v>0</v>
      </c>
      <c r="X47" s="4">
        <f>_xlfn.XLOOKUP(Table2[[#This Row],[SAPSA Number]],'PROD Handgun'!B:B,'PROD Handgun'!I:I)</f>
        <v>0</v>
      </c>
      <c r="Y47" s="4">
        <f>_xlfn.XLOOKUP(Table2[[#This Row],[SAPSA Number]],'OPEN Handgun'!B:B,'OPEN Handgun'!I:I)</f>
        <v>0</v>
      </c>
      <c r="Z47" s="4">
        <f>_xlfn.XLOOKUP(Table2[[#This Row],[SAPSA Number]],'CLASSIC Handgun'!B:B,'CLASSIC Handgun'!I:I)</f>
        <v>0</v>
      </c>
      <c r="AA47" s="4">
        <f>_xlfn.XLOOKUP(Table2[[#This Row],[SAPSA Number]],PCC!B:B,PCC!I:I)</f>
        <v>0</v>
      </c>
      <c r="AB47" s="4">
        <f>_xlfn.XLOOKUP(Table2[[#This Row],[SAPSA Number]],'SAOpen Rifle'!B:B,'SAOpen Rifle'!I:I)</f>
        <v>0</v>
      </c>
      <c r="AC47" s="4">
        <f>_xlfn.XLOOKUP(Table2[[#This Row],[SAPSA Number]],'SA Std Rifle'!B:B,'SA Std Rifle'!I:I)</f>
        <v>0</v>
      </c>
      <c r="AD47" s="4">
        <f>_xlfn.XLOOKUP(Table2[[#This Row],[SAPSA Number]],'STD Mini Rifle'!B:B,'STD Mini Rifle'!I:I)</f>
        <v>0</v>
      </c>
      <c r="AE47" s="4">
        <f>_xlfn.XLOOKUP(Table2[[#This Row],[SAPSA Number]],'Open Mini Rifle'!B:B,'Open Mini Rifle'!I:I)</f>
        <v>0</v>
      </c>
      <c r="AF47" s="4">
        <f>_xlfn.XLOOKUP(Table2[[#This Row],[SAPSA Number]],'SA OPEN Shotgun'!B:B,'SA OPEN Shotgun'!I:I)</f>
        <v>0</v>
      </c>
      <c r="AG47" s="4">
        <f>_xlfn.XLOOKUP(Table2[[#This Row],[SAPSA Number]],'SA STD Shotgun'!B:B,'SA STD Shotgun'!I:I)</f>
        <v>0</v>
      </c>
      <c r="AH47" s="4">
        <f>_xlfn.XLOOKUP(Table2[[#This Row],[SAPSA Number]],'MAN STD Shotgun'!B:B,'MAN STD Shotgun'!I:I)</f>
        <v>0</v>
      </c>
      <c r="AI47" s="5">
        <f>_xlfn.XLOOKUP(Table2[[#This Row],[SAPSA Number]],'MODIFIED Shotgun'!B:B,'MODIFIED Shotgun'!I:I)</f>
        <v>0</v>
      </c>
    </row>
    <row r="48" spans="1:35" x14ac:dyDescent="0.25">
      <c r="A48" s="3">
        <v>1923</v>
      </c>
      <c r="B48" s="6" t="s">
        <v>384</v>
      </c>
      <c r="C48" s="6" t="s">
        <v>385</v>
      </c>
      <c r="D48" s="4" t="s">
        <v>386</v>
      </c>
      <c r="E48" s="1" t="str">
        <f ca="1">_xlfn.XLOOKUP(Table2[[#This Row],[SAPSA Number]],Table1[SAPSA number],Table1[Gender])</f>
        <v>SS</v>
      </c>
      <c r="F48" s="4">
        <f ca="1">_xlfn.XLOOKUP(Table2[[#This Row],[SAPSA Number]],Table1[SAPSA number],Table1[Age])</f>
        <v>65</v>
      </c>
      <c r="G48" s="4">
        <v>2</v>
      </c>
      <c r="H48" s="4">
        <f>SUM(Table2[[#This Row],[Club Points]:[League Points Earned - Dec]])</f>
        <v>2</v>
      </c>
      <c r="I48" s="4">
        <f>SUM(Table2[[#This Row],[Std handgun]:[Modified]])</f>
        <v>2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>
        <f>_xlfn.XLOOKUP(Table2[[#This Row],[SAPSA Number]],'STD Handgun'!B:B,'STD Handgun'!I:I)</f>
        <v>0</v>
      </c>
      <c r="W48" s="4">
        <f>_xlfn.XLOOKUP(Table2[[#This Row],[SAPSA Number]],'PROD OPTICS Handgun'!B:B,'PROD OPTICS Handgun'!I:I)</f>
        <v>0</v>
      </c>
      <c r="X48" s="4">
        <f>_xlfn.XLOOKUP(Table2[[#This Row],[SAPSA Number]],'PROD Handgun'!B:B,'PROD Handgun'!I:I)</f>
        <v>0</v>
      </c>
      <c r="Y48" s="4">
        <f>_xlfn.XLOOKUP(Table2[[#This Row],[SAPSA Number]],'OPEN Handgun'!B:B,'OPEN Handgun'!I:I)</f>
        <v>0</v>
      </c>
      <c r="Z48" s="4">
        <f>_xlfn.XLOOKUP(Table2[[#This Row],[SAPSA Number]],'CLASSIC Handgun'!B:B,'CLASSIC Handgun'!I:I)</f>
        <v>2</v>
      </c>
      <c r="AA48" s="4">
        <f>_xlfn.XLOOKUP(Table2[[#This Row],[SAPSA Number]],PCC!B:B,PCC!I:I)</f>
        <v>0</v>
      </c>
      <c r="AB48" s="4">
        <f>_xlfn.XLOOKUP(Table2[[#This Row],[SAPSA Number]],'SAOpen Rifle'!B:B,'SAOpen Rifle'!I:I)</f>
        <v>0</v>
      </c>
      <c r="AC48" s="4">
        <f>_xlfn.XLOOKUP(Table2[[#This Row],[SAPSA Number]],'SA Std Rifle'!B:B,'SA Std Rifle'!I:I)</f>
        <v>0</v>
      </c>
      <c r="AD48" s="4">
        <f>_xlfn.XLOOKUP(Table2[[#This Row],[SAPSA Number]],'STD Mini Rifle'!B:B,'STD Mini Rifle'!I:I)</f>
        <v>0</v>
      </c>
      <c r="AE48" s="4">
        <f>_xlfn.XLOOKUP(Table2[[#This Row],[SAPSA Number]],'Open Mini Rifle'!B:B,'Open Mini Rifle'!I:I)</f>
        <v>0</v>
      </c>
      <c r="AF48" s="4">
        <f>_xlfn.XLOOKUP(Table2[[#This Row],[SAPSA Number]],'SA OPEN Shotgun'!B:B,'SA OPEN Shotgun'!I:I)</f>
        <v>0</v>
      </c>
      <c r="AG48" s="4">
        <f>_xlfn.XLOOKUP(Table2[[#This Row],[SAPSA Number]],'SA STD Shotgun'!B:B,'SA STD Shotgun'!I:I)</f>
        <v>0</v>
      </c>
      <c r="AH48" s="4">
        <f>_xlfn.XLOOKUP(Table2[[#This Row],[SAPSA Number]],'MAN STD Shotgun'!B:B,'MAN STD Shotgun'!I:I)</f>
        <v>0</v>
      </c>
      <c r="AI48" s="5">
        <f>_xlfn.XLOOKUP(Table2[[#This Row],[SAPSA Number]],'MODIFIED Shotgun'!B:B,'MODIFIED Shotgun'!I:I)</f>
        <v>0</v>
      </c>
    </row>
    <row r="49" spans="1:35" x14ac:dyDescent="0.25">
      <c r="A49" s="3">
        <v>1929</v>
      </c>
      <c r="B49" s="6" t="s">
        <v>82</v>
      </c>
      <c r="C49" s="6" t="s">
        <v>83</v>
      </c>
      <c r="D49" s="4" t="s">
        <v>77</v>
      </c>
      <c r="E49" s="1" t="str">
        <f ca="1">_xlfn.XLOOKUP(Table2[[#This Row],[SAPSA Number]],Table1[SAPSA number],Table1[Gender])</f>
        <v xml:space="preserve"> </v>
      </c>
      <c r="F49" s="4">
        <f ca="1">_xlfn.XLOOKUP(Table2[[#This Row],[SAPSA Number]],Table1[SAPSA number],Table1[Age])</f>
        <v>41</v>
      </c>
      <c r="G49" s="4">
        <v>0</v>
      </c>
      <c r="H49" s="4">
        <f>SUM(Table2[[#This Row],[Club Points]:[League Points Earned - Dec]])</f>
        <v>0</v>
      </c>
      <c r="I49" s="4">
        <f>SUM(Table2[[#This Row],[Std handgun]:[Modified]])</f>
        <v>0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64"/>
      <c r="V49" s="4">
        <f>_xlfn.XLOOKUP(Table2[[#This Row],[SAPSA Number]],'STD Handgun'!B:B,'STD Handgun'!I:I)</f>
        <v>0</v>
      </c>
      <c r="W49" s="4">
        <f>_xlfn.XLOOKUP(Table2[[#This Row],[SAPSA Number]],'PROD OPTICS Handgun'!B:B,'PROD OPTICS Handgun'!I:I)</f>
        <v>0</v>
      </c>
      <c r="X49" s="4">
        <f>_xlfn.XLOOKUP(Table2[[#This Row],[SAPSA Number]],'PROD Handgun'!B:B,'PROD Handgun'!I:I)</f>
        <v>0</v>
      </c>
      <c r="Y49" s="4">
        <f>_xlfn.XLOOKUP(Table2[[#This Row],[SAPSA Number]],'OPEN Handgun'!B:B,'OPEN Handgun'!I:I)</f>
        <v>0</v>
      </c>
      <c r="Z49" s="4">
        <f>_xlfn.XLOOKUP(Table2[[#This Row],[SAPSA Number]],'CLASSIC Handgun'!B:B,'CLASSIC Handgun'!I:I)</f>
        <v>0</v>
      </c>
      <c r="AA49" s="4">
        <f>_xlfn.XLOOKUP(Table2[[#This Row],[SAPSA Number]],PCC!B:B,PCC!I:I)</f>
        <v>0</v>
      </c>
      <c r="AB49" s="4">
        <f>_xlfn.XLOOKUP(Table2[[#This Row],[SAPSA Number]],'SAOpen Rifle'!B:B,'SAOpen Rifle'!I:I)</f>
        <v>0</v>
      </c>
      <c r="AC49" s="4">
        <f>_xlfn.XLOOKUP(Table2[[#This Row],[SAPSA Number]],'SA Std Rifle'!B:B,'SA Std Rifle'!I:I)</f>
        <v>0</v>
      </c>
      <c r="AD49" s="4">
        <f>_xlfn.XLOOKUP(Table2[[#This Row],[SAPSA Number]],'STD Mini Rifle'!B:B,'STD Mini Rifle'!I:I)</f>
        <v>0</v>
      </c>
      <c r="AE49" s="4">
        <f>_xlfn.XLOOKUP(Table2[[#This Row],[SAPSA Number]],'Open Mini Rifle'!B:B,'Open Mini Rifle'!I:I)</f>
        <v>0</v>
      </c>
      <c r="AF49" s="4">
        <f>_xlfn.XLOOKUP(Table2[[#This Row],[SAPSA Number]],'SA OPEN Shotgun'!B:B,'SA OPEN Shotgun'!I:I)</f>
        <v>0</v>
      </c>
      <c r="AG49" s="4">
        <f>_xlfn.XLOOKUP(Table2[[#This Row],[SAPSA Number]],'SA STD Shotgun'!B:B,'SA STD Shotgun'!I:I)</f>
        <v>0</v>
      </c>
      <c r="AH49" s="4">
        <f>_xlfn.XLOOKUP(Table2[[#This Row],[SAPSA Number]],'MAN STD Shotgun'!B:B,'MAN STD Shotgun'!I:I)</f>
        <v>0</v>
      </c>
      <c r="AI49" s="5">
        <f>_xlfn.XLOOKUP(Table2[[#This Row],[SAPSA Number]],'MODIFIED Shotgun'!B:B,'MODIFIED Shotgun'!I:I)</f>
        <v>0</v>
      </c>
    </row>
    <row r="50" spans="1:35" x14ac:dyDescent="0.25">
      <c r="A50" s="3">
        <v>1931</v>
      </c>
      <c r="B50" s="6" t="s">
        <v>575</v>
      </c>
      <c r="C50" s="6" t="s">
        <v>576</v>
      </c>
      <c r="D50" s="4" t="s">
        <v>543</v>
      </c>
      <c r="E50" s="1" t="str">
        <f>_xlfn.XLOOKUP(Table2[[#This Row],[SAPSA Number]],Table1[SAPSA number],Table1[Gender])</f>
        <v>Lady</v>
      </c>
      <c r="F50" s="4">
        <f ca="1">_xlfn.XLOOKUP(Table2[[#This Row],[SAPSA Number]],Table1[SAPSA number],Table1[Age])</f>
        <v>53</v>
      </c>
      <c r="G50" s="4">
        <v>0</v>
      </c>
      <c r="H50" s="4">
        <f>SUM(Table2[[#This Row],[Club Points]:[League Points Earned - Dec]])</f>
        <v>0</v>
      </c>
      <c r="I50" s="4">
        <f>SUM(Table2[[#This Row],[Std handgun]:[Modified]])</f>
        <v>0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>
        <f>_xlfn.XLOOKUP(Table2[[#This Row],[SAPSA Number]],'STD Handgun'!B:B,'STD Handgun'!I:I)</f>
        <v>0</v>
      </c>
      <c r="W50" s="4">
        <f>_xlfn.XLOOKUP(Table2[[#This Row],[SAPSA Number]],'PROD OPTICS Handgun'!B:B,'PROD OPTICS Handgun'!I:I)</f>
        <v>0</v>
      </c>
      <c r="X50" s="4">
        <f>_xlfn.XLOOKUP(Table2[[#This Row],[SAPSA Number]],'PROD Handgun'!B:B,'PROD Handgun'!I:I)</f>
        <v>0</v>
      </c>
      <c r="Y50" s="4">
        <f>_xlfn.XLOOKUP(Table2[[#This Row],[SAPSA Number]],'OPEN Handgun'!B:B,'OPEN Handgun'!I:I)</f>
        <v>0</v>
      </c>
      <c r="Z50" s="4">
        <f>_xlfn.XLOOKUP(Table2[[#This Row],[SAPSA Number]],'CLASSIC Handgun'!B:B,'CLASSIC Handgun'!I:I)</f>
        <v>0</v>
      </c>
      <c r="AA50" s="4">
        <f>_xlfn.XLOOKUP(Table2[[#This Row],[SAPSA Number]],PCC!B:B,PCC!I:I)</f>
        <v>0</v>
      </c>
      <c r="AB50" s="4">
        <f>_xlfn.XLOOKUP(Table2[[#This Row],[SAPSA Number]],'SAOpen Rifle'!B:B,'SAOpen Rifle'!I:I)</f>
        <v>0</v>
      </c>
      <c r="AC50" s="4">
        <f>_xlfn.XLOOKUP(Table2[[#This Row],[SAPSA Number]],'SA Std Rifle'!B:B,'SA Std Rifle'!I:I)</f>
        <v>0</v>
      </c>
      <c r="AD50" s="4">
        <f>_xlfn.XLOOKUP(Table2[[#This Row],[SAPSA Number]],'STD Mini Rifle'!B:B,'STD Mini Rifle'!I:I)</f>
        <v>0</v>
      </c>
      <c r="AE50" s="4">
        <f>_xlfn.XLOOKUP(Table2[[#This Row],[SAPSA Number]],'Open Mini Rifle'!B:B,'Open Mini Rifle'!I:I)</f>
        <v>0</v>
      </c>
      <c r="AF50" s="4">
        <f>_xlfn.XLOOKUP(Table2[[#This Row],[SAPSA Number]],'SA OPEN Shotgun'!B:B,'SA OPEN Shotgun'!I:I)</f>
        <v>0</v>
      </c>
      <c r="AG50" s="4">
        <f>_xlfn.XLOOKUP(Table2[[#This Row],[SAPSA Number]],'SA STD Shotgun'!B:B,'SA STD Shotgun'!I:I)</f>
        <v>0</v>
      </c>
      <c r="AH50" s="4">
        <f>_xlfn.XLOOKUP(Table2[[#This Row],[SAPSA Number]],'MAN STD Shotgun'!B:B,'MAN STD Shotgun'!I:I)</f>
        <v>0</v>
      </c>
      <c r="AI50" s="5">
        <f>_xlfn.XLOOKUP(Table2[[#This Row],[SAPSA Number]],'MODIFIED Shotgun'!B:B,'MODIFIED Shotgun'!I:I)</f>
        <v>0</v>
      </c>
    </row>
    <row r="51" spans="1:35" x14ac:dyDescent="0.25">
      <c r="A51" s="3">
        <v>2045</v>
      </c>
      <c r="B51" s="6" t="s">
        <v>824</v>
      </c>
      <c r="C51" s="6" t="s">
        <v>825</v>
      </c>
      <c r="D51" s="4" t="s">
        <v>826</v>
      </c>
      <c r="E51" s="79" t="str">
        <f ca="1">_xlfn.XLOOKUP(Table2[[#This Row],[SAPSA Number]],Table1[SAPSA number],Table1[Gender])</f>
        <v>S</v>
      </c>
      <c r="F51" s="4">
        <f ca="1">_xlfn.XLOOKUP(Table2[[#This Row],[SAPSA Number]],Table1[SAPSA number],Table1[Age])</f>
        <v>51</v>
      </c>
      <c r="G51" s="4"/>
      <c r="H51" s="72">
        <f>SUM(Table2[[#This Row],[Club Points]:[League Points Earned - Dec]])</f>
        <v>0</v>
      </c>
      <c r="I51" s="72">
        <f>SUM(Table2[[#This Row],[Std handgun]:[Modified]])</f>
        <v>0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72">
        <f>_xlfn.XLOOKUP(Table2[[#This Row],[SAPSA Number]],'STD Handgun'!B:B,'STD Handgun'!I:I)</f>
        <v>0</v>
      </c>
      <c r="W51" s="72">
        <f>_xlfn.XLOOKUP(Table2[[#This Row],[SAPSA Number]],'PROD OPTICS Handgun'!B:B,'PROD OPTICS Handgun'!I:I)</f>
        <v>0</v>
      </c>
      <c r="X51" s="72">
        <f>_xlfn.XLOOKUP(Table2[[#This Row],[SAPSA Number]],'PROD Handgun'!B:B,'PROD Handgun'!I:I)</f>
        <v>0</v>
      </c>
      <c r="Y51" s="72">
        <f>_xlfn.XLOOKUP(Table2[[#This Row],[SAPSA Number]],'OPEN Handgun'!B:B,'OPEN Handgun'!I:I)</f>
        <v>0</v>
      </c>
      <c r="Z51" s="72">
        <f>_xlfn.XLOOKUP(Table2[[#This Row],[SAPSA Number]],'CLASSIC Handgun'!B:B,'CLASSIC Handgun'!I:I)</f>
        <v>0</v>
      </c>
      <c r="AA51" s="72">
        <f>_xlfn.XLOOKUP(Table2[[#This Row],[SAPSA Number]],PCC!B:B,PCC!I:I)</f>
        <v>0</v>
      </c>
      <c r="AB51" s="72">
        <f>_xlfn.XLOOKUP(Table2[[#This Row],[SAPSA Number]],'SAOpen Rifle'!B:B,'SAOpen Rifle'!I:I)</f>
        <v>0</v>
      </c>
      <c r="AC51" s="72">
        <f>_xlfn.XLOOKUP(Table2[[#This Row],[SAPSA Number]],'SA Std Rifle'!B:B,'SA Std Rifle'!I:I)</f>
        <v>0</v>
      </c>
      <c r="AD51" s="72">
        <f>_xlfn.XLOOKUP(Table2[[#This Row],[SAPSA Number]],'STD Mini Rifle'!B:B,'STD Mini Rifle'!I:I)</f>
        <v>0</v>
      </c>
      <c r="AE51" s="72">
        <f>_xlfn.XLOOKUP(Table2[[#This Row],[SAPSA Number]],'Open Mini Rifle'!B:B,'Open Mini Rifle'!I:I)</f>
        <v>0</v>
      </c>
      <c r="AF51" s="72">
        <f>_xlfn.XLOOKUP(Table2[[#This Row],[SAPSA Number]],'SA OPEN Shotgun'!B:B,'SA OPEN Shotgun'!I:I)</f>
        <v>0</v>
      </c>
      <c r="AG51" s="72">
        <f>_xlfn.XLOOKUP(Table2[[#This Row],[SAPSA Number]],'SA STD Shotgun'!B:B,'SA STD Shotgun'!I:I)</f>
        <v>0</v>
      </c>
      <c r="AH51" s="72">
        <f>_xlfn.XLOOKUP(Table2[[#This Row],[SAPSA Number]],'MAN STD Shotgun'!B:B,'MAN STD Shotgun'!I:I)</f>
        <v>0</v>
      </c>
      <c r="AI51" s="73">
        <f>_xlfn.XLOOKUP(Table2[[#This Row],[SAPSA Number]],'MODIFIED Shotgun'!B:B,'MODIFIED Shotgun'!I:I)</f>
        <v>0</v>
      </c>
    </row>
    <row r="52" spans="1:35" x14ac:dyDescent="0.25">
      <c r="A52" s="3">
        <v>2051</v>
      </c>
      <c r="B52" s="6" t="s">
        <v>548</v>
      </c>
      <c r="C52" s="6" t="s">
        <v>183</v>
      </c>
      <c r="D52" s="4" t="s">
        <v>549</v>
      </c>
      <c r="E52" s="1" t="str">
        <f ca="1">_xlfn.XLOOKUP(Table2[[#This Row],[SAPSA Number]],Table1[SAPSA number],Table1[Gender])</f>
        <v>SS</v>
      </c>
      <c r="F52" s="4">
        <f ca="1">_xlfn.XLOOKUP(Table2[[#This Row],[SAPSA Number]],Table1[SAPSA number],Table1[Age])</f>
        <v>70</v>
      </c>
      <c r="G52" s="4">
        <v>2</v>
      </c>
      <c r="H52" s="4">
        <f>SUM(Table2[[#This Row],[Club Points]:[League Points Earned - Dec]])</f>
        <v>2</v>
      </c>
      <c r="I52" s="4">
        <f>SUM(Table2[[#This Row],[Std handgun]:[Modified]])</f>
        <v>2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64"/>
      <c r="V52" s="4">
        <f>_xlfn.XLOOKUP(Table2[[#This Row],[SAPSA Number]],'STD Handgun'!B:B,'STD Handgun'!I:I)</f>
        <v>2</v>
      </c>
      <c r="W52" s="4">
        <f>_xlfn.XLOOKUP(Table2[[#This Row],[SAPSA Number]],'PROD OPTICS Handgun'!B:B,'PROD OPTICS Handgun'!I:I)</f>
        <v>0</v>
      </c>
      <c r="X52" s="4">
        <f>_xlfn.XLOOKUP(Table2[[#This Row],[SAPSA Number]],'PROD Handgun'!B:B,'PROD Handgun'!I:I)</f>
        <v>0</v>
      </c>
      <c r="Y52" s="4">
        <f>_xlfn.XLOOKUP(Table2[[#This Row],[SAPSA Number]],'OPEN Handgun'!B:B,'OPEN Handgun'!I:I)</f>
        <v>0</v>
      </c>
      <c r="Z52" s="4">
        <f>_xlfn.XLOOKUP(Table2[[#This Row],[SAPSA Number]],'CLASSIC Handgun'!B:B,'CLASSIC Handgun'!I:I)</f>
        <v>0</v>
      </c>
      <c r="AA52" s="4">
        <f>_xlfn.XLOOKUP(Table2[[#This Row],[SAPSA Number]],PCC!B:B,PCC!I:I)</f>
        <v>0</v>
      </c>
      <c r="AB52" s="4">
        <f>_xlfn.XLOOKUP(Table2[[#This Row],[SAPSA Number]],'SAOpen Rifle'!B:B,'SAOpen Rifle'!I:I)</f>
        <v>0</v>
      </c>
      <c r="AC52" s="4">
        <f>_xlfn.XLOOKUP(Table2[[#This Row],[SAPSA Number]],'SA Std Rifle'!B:B,'SA Std Rifle'!I:I)</f>
        <v>0</v>
      </c>
      <c r="AD52" s="4">
        <f>_xlfn.XLOOKUP(Table2[[#This Row],[SAPSA Number]],'STD Mini Rifle'!B:B,'STD Mini Rifle'!I:I)</f>
        <v>0</v>
      </c>
      <c r="AE52" s="4">
        <f>_xlfn.XLOOKUP(Table2[[#This Row],[SAPSA Number]],'Open Mini Rifle'!B:B,'Open Mini Rifle'!I:I)</f>
        <v>0</v>
      </c>
      <c r="AF52" s="4">
        <f>_xlfn.XLOOKUP(Table2[[#This Row],[SAPSA Number]],'SA OPEN Shotgun'!B:B,'SA OPEN Shotgun'!I:I)</f>
        <v>0</v>
      </c>
      <c r="AG52" s="4">
        <f>_xlfn.XLOOKUP(Table2[[#This Row],[SAPSA Number]],'SA STD Shotgun'!B:B,'SA STD Shotgun'!I:I)</f>
        <v>0</v>
      </c>
      <c r="AH52" s="4">
        <f>_xlfn.XLOOKUP(Table2[[#This Row],[SAPSA Number]],'MAN STD Shotgun'!B:B,'MAN STD Shotgun'!I:I)</f>
        <v>0</v>
      </c>
      <c r="AI52" s="5">
        <f>_xlfn.XLOOKUP(Table2[[#This Row],[SAPSA Number]],'MODIFIED Shotgun'!B:B,'MODIFIED Shotgun'!I:I)</f>
        <v>0</v>
      </c>
    </row>
    <row r="53" spans="1:35" x14ac:dyDescent="0.25">
      <c r="A53" s="3">
        <v>2089</v>
      </c>
      <c r="B53" s="6" t="s">
        <v>182</v>
      </c>
      <c r="C53" s="6" t="s">
        <v>183</v>
      </c>
      <c r="D53" s="4" t="s">
        <v>144</v>
      </c>
      <c r="E53" s="1" t="str">
        <f ca="1">_xlfn.XLOOKUP(Table2[[#This Row],[SAPSA Number]],Table1[SAPSA number],Table1[Gender])</f>
        <v xml:space="preserve"> </v>
      </c>
      <c r="F53" s="4">
        <f ca="1">_xlfn.XLOOKUP(Table2[[#This Row],[SAPSA Number]],Table1[SAPSA number],Table1[Age])</f>
        <v>39</v>
      </c>
      <c r="G53" s="4">
        <v>1</v>
      </c>
      <c r="H53" s="4">
        <f>SUM(Table2[[#This Row],[Club Points]:[League Points Earned - Dec]])</f>
        <v>1</v>
      </c>
      <c r="I53" s="4">
        <f>SUM(Table2[[#This Row],[Std handgun]:[Modified]])</f>
        <v>1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>
        <f>_xlfn.XLOOKUP(Table2[[#This Row],[SAPSA Number]],'STD Handgun'!B:B,'STD Handgun'!I:I)</f>
        <v>0</v>
      </c>
      <c r="W53" s="4">
        <f>_xlfn.XLOOKUP(Table2[[#This Row],[SAPSA Number]],'PROD OPTICS Handgun'!B:B,'PROD OPTICS Handgun'!I:I)</f>
        <v>0</v>
      </c>
      <c r="X53" s="4">
        <f>_xlfn.XLOOKUP(Table2[[#This Row],[SAPSA Number]],'PROD Handgun'!B:B,'PROD Handgun'!I:I)</f>
        <v>1</v>
      </c>
      <c r="Y53" s="4">
        <f>_xlfn.XLOOKUP(Table2[[#This Row],[SAPSA Number]],'OPEN Handgun'!B:B,'OPEN Handgun'!I:I)</f>
        <v>0</v>
      </c>
      <c r="Z53" s="4">
        <f>_xlfn.XLOOKUP(Table2[[#This Row],[SAPSA Number]],'CLASSIC Handgun'!B:B,'CLASSIC Handgun'!I:I)</f>
        <v>0</v>
      </c>
      <c r="AA53" s="4">
        <f>_xlfn.XLOOKUP(Table2[[#This Row],[SAPSA Number]],PCC!B:B,PCC!I:I)</f>
        <v>0</v>
      </c>
      <c r="AB53" s="4">
        <f>_xlfn.XLOOKUP(Table2[[#This Row],[SAPSA Number]],'SAOpen Rifle'!B:B,'SAOpen Rifle'!I:I)</f>
        <v>0</v>
      </c>
      <c r="AC53" s="4">
        <f>_xlfn.XLOOKUP(Table2[[#This Row],[SAPSA Number]],'SA Std Rifle'!B:B,'SA Std Rifle'!I:I)</f>
        <v>0</v>
      </c>
      <c r="AD53" s="4">
        <f>_xlfn.XLOOKUP(Table2[[#This Row],[SAPSA Number]],'STD Mini Rifle'!B:B,'STD Mini Rifle'!I:I)</f>
        <v>0</v>
      </c>
      <c r="AE53" s="4">
        <f>_xlfn.XLOOKUP(Table2[[#This Row],[SAPSA Number]],'Open Mini Rifle'!B:B,'Open Mini Rifle'!I:I)</f>
        <v>0</v>
      </c>
      <c r="AF53" s="4">
        <f>_xlfn.XLOOKUP(Table2[[#This Row],[SAPSA Number]],'SA OPEN Shotgun'!B:B,'SA OPEN Shotgun'!I:I)</f>
        <v>0</v>
      </c>
      <c r="AG53" s="4">
        <f>_xlfn.XLOOKUP(Table2[[#This Row],[SAPSA Number]],'SA STD Shotgun'!B:B,'SA STD Shotgun'!I:I)</f>
        <v>0</v>
      </c>
      <c r="AH53" s="4">
        <f>_xlfn.XLOOKUP(Table2[[#This Row],[SAPSA Number]],'MAN STD Shotgun'!B:B,'MAN STD Shotgun'!I:I)</f>
        <v>0</v>
      </c>
      <c r="AI53" s="5">
        <f>_xlfn.XLOOKUP(Table2[[#This Row],[SAPSA Number]],'MODIFIED Shotgun'!B:B,'MODIFIED Shotgun'!I:I)</f>
        <v>0</v>
      </c>
    </row>
    <row r="54" spans="1:35" x14ac:dyDescent="0.25">
      <c r="A54" s="3">
        <v>2651</v>
      </c>
      <c r="B54" s="6" t="s">
        <v>488</v>
      </c>
      <c r="C54" s="6" t="s">
        <v>489</v>
      </c>
      <c r="D54" s="4" t="s">
        <v>490</v>
      </c>
      <c r="E54" s="1" t="str">
        <f ca="1">_xlfn.XLOOKUP(Table2[[#This Row],[SAPSA Number]],Table1[SAPSA number],Table1[Gender])</f>
        <v xml:space="preserve"> </v>
      </c>
      <c r="F54" s="4">
        <f ca="1">_xlfn.XLOOKUP(Table2[[#This Row],[SAPSA Number]],Table1[SAPSA number],Table1[Age])</f>
        <v>49</v>
      </c>
      <c r="G54" s="91" t="s">
        <v>720</v>
      </c>
      <c r="H54" s="4">
        <f>SUM(Table2[[#This Row],[Club Points]:[League Points Earned - Dec]])</f>
        <v>9</v>
      </c>
      <c r="I54" s="4">
        <f>SUM(Table2[[#This Row],[Std handgun]:[Modified]])</f>
        <v>8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>
        <v>1</v>
      </c>
      <c r="V54" s="4">
        <f>_xlfn.XLOOKUP(Table2[[#This Row],[SAPSA Number]],'STD Handgun'!B:B,'STD Handgun'!I:I)</f>
        <v>0</v>
      </c>
      <c r="W54" s="4">
        <f>_xlfn.XLOOKUP(Table2[[#This Row],[SAPSA Number]],'PROD OPTICS Handgun'!B:B,'PROD OPTICS Handgun'!I:I)</f>
        <v>0</v>
      </c>
      <c r="X54" s="4">
        <f>_xlfn.XLOOKUP(Table2[[#This Row],[SAPSA Number]],'PROD Handgun'!B:B,'PROD Handgun'!I:I)</f>
        <v>0</v>
      </c>
      <c r="Y54" s="4">
        <f>_xlfn.XLOOKUP(Table2[[#This Row],[SAPSA Number]],'OPEN Handgun'!B:B,'OPEN Handgun'!I:I)</f>
        <v>6</v>
      </c>
      <c r="Z54" s="4">
        <f>_xlfn.XLOOKUP(Table2[[#This Row],[SAPSA Number]],'CLASSIC Handgun'!B:B,'CLASSIC Handgun'!I:I)</f>
        <v>0</v>
      </c>
      <c r="AA54" s="4">
        <f>_xlfn.XLOOKUP(Table2[[#This Row],[SAPSA Number]],PCC!B:B,PCC!I:I)</f>
        <v>0</v>
      </c>
      <c r="AB54" s="4">
        <f>_xlfn.XLOOKUP(Table2[[#This Row],[SAPSA Number]],'SAOpen Rifle'!B:B,'SAOpen Rifle'!I:I)</f>
        <v>2</v>
      </c>
      <c r="AC54" s="4">
        <f>_xlfn.XLOOKUP(Table2[[#This Row],[SAPSA Number]],'SA Std Rifle'!B:B,'SA Std Rifle'!I:I)</f>
        <v>0</v>
      </c>
      <c r="AD54" s="4">
        <f>_xlfn.XLOOKUP(Table2[[#This Row],[SAPSA Number]],'STD Mini Rifle'!B:B,'STD Mini Rifle'!I:I)</f>
        <v>0</v>
      </c>
      <c r="AE54" s="4">
        <f>_xlfn.XLOOKUP(Table2[[#This Row],[SAPSA Number]],'Open Mini Rifle'!B:B,'Open Mini Rifle'!I:I)</f>
        <v>0</v>
      </c>
      <c r="AF54" s="4">
        <f>_xlfn.XLOOKUP(Table2[[#This Row],[SAPSA Number]],'SA OPEN Shotgun'!B:B,'SA OPEN Shotgun'!I:I)</f>
        <v>0</v>
      </c>
      <c r="AG54" s="4">
        <f>_xlfn.XLOOKUP(Table2[[#This Row],[SAPSA Number]],'SA STD Shotgun'!B:B,'SA STD Shotgun'!I:I)</f>
        <v>0</v>
      </c>
      <c r="AH54" s="4">
        <f>_xlfn.XLOOKUP(Table2[[#This Row],[SAPSA Number]],'MAN STD Shotgun'!B:B,'MAN STD Shotgun'!I:I)</f>
        <v>0</v>
      </c>
      <c r="AI54" s="5">
        <f>_xlfn.XLOOKUP(Table2[[#This Row],[SAPSA Number]],'MODIFIED Shotgun'!B:B,'MODIFIED Shotgun'!I:I)</f>
        <v>0</v>
      </c>
    </row>
    <row r="55" spans="1:35" x14ac:dyDescent="0.25">
      <c r="A55" s="3">
        <v>2655</v>
      </c>
      <c r="B55" s="6" t="s">
        <v>533</v>
      </c>
      <c r="C55" s="6" t="s">
        <v>307</v>
      </c>
      <c r="D55" s="4" t="s">
        <v>528</v>
      </c>
      <c r="E55" s="1" t="str">
        <f>_xlfn.XLOOKUP(Table2[[#This Row],[SAPSA Number]],Table1[SAPSA number],Table1[Gender])</f>
        <v>S Jnr</v>
      </c>
      <c r="F55" s="4">
        <f ca="1">_xlfn.XLOOKUP(Table2[[#This Row],[SAPSA Number]],Table1[SAPSA number],Table1[Age])</f>
        <v>15</v>
      </c>
      <c r="G55" s="4">
        <v>4</v>
      </c>
      <c r="H55" s="4">
        <f>SUM(Table2[[#This Row],[Club Points]:[League Points Earned - Dec]])</f>
        <v>7</v>
      </c>
      <c r="I55" s="4">
        <f>SUM(Table2[[#This Row],[Std handgun]:[Modified]])</f>
        <v>6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64">
        <v>1</v>
      </c>
      <c r="V55" s="4">
        <f>_xlfn.XLOOKUP(Table2[[#This Row],[SAPSA Number]],'STD Handgun'!B:B,'STD Handgun'!I:I)</f>
        <v>0</v>
      </c>
      <c r="W55" s="4">
        <f>_xlfn.XLOOKUP(Table2[[#This Row],[SAPSA Number]],'PROD OPTICS Handgun'!B:B,'PROD OPTICS Handgun'!I:I)</f>
        <v>0</v>
      </c>
      <c r="X55" s="4">
        <f>_xlfn.XLOOKUP(Table2[[#This Row],[SAPSA Number]],'PROD Handgun'!B:B,'PROD Handgun'!I:I)</f>
        <v>2</v>
      </c>
      <c r="Y55" s="4">
        <f>_xlfn.XLOOKUP(Table2[[#This Row],[SAPSA Number]],'OPEN Handgun'!B:B,'OPEN Handgun'!I:I)</f>
        <v>0</v>
      </c>
      <c r="Z55" s="4">
        <f>_xlfn.XLOOKUP(Table2[[#This Row],[SAPSA Number]],'CLASSIC Handgun'!B:B,'CLASSIC Handgun'!I:I)</f>
        <v>0</v>
      </c>
      <c r="AA55" s="4">
        <f>_xlfn.XLOOKUP(Table2[[#This Row],[SAPSA Number]],PCC!B:B,PCC!I:I)</f>
        <v>0</v>
      </c>
      <c r="AB55" s="4">
        <f>_xlfn.XLOOKUP(Table2[[#This Row],[SAPSA Number]],'SAOpen Rifle'!B:B,'SAOpen Rifle'!I:I)</f>
        <v>0</v>
      </c>
      <c r="AC55" s="4">
        <f>_xlfn.XLOOKUP(Table2[[#This Row],[SAPSA Number]],'SA Std Rifle'!B:B,'SA Std Rifle'!I:I)</f>
        <v>0</v>
      </c>
      <c r="AD55" s="4">
        <f>_xlfn.XLOOKUP(Table2[[#This Row],[SAPSA Number]],'STD Mini Rifle'!B:B,'STD Mini Rifle'!I:I)</f>
        <v>0</v>
      </c>
      <c r="AE55" s="4">
        <f>_xlfn.XLOOKUP(Table2[[#This Row],[SAPSA Number]],'Open Mini Rifle'!B:B,'Open Mini Rifle'!I:I)</f>
        <v>2</v>
      </c>
      <c r="AF55" s="4">
        <f>_xlfn.XLOOKUP(Table2[[#This Row],[SAPSA Number]],'SA OPEN Shotgun'!B:B,'SA OPEN Shotgun'!I:I)</f>
        <v>0</v>
      </c>
      <c r="AG55" s="4">
        <f>_xlfn.XLOOKUP(Table2[[#This Row],[SAPSA Number]],'SA STD Shotgun'!B:B,'SA STD Shotgun'!I:I)</f>
        <v>2</v>
      </c>
      <c r="AH55" s="4">
        <f>_xlfn.XLOOKUP(Table2[[#This Row],[SAPSA Number]],'MAN STD Shotgun'!B:B,'MAN STD Shotgun'!I:I)</f>
        <v>0</v>
      </c>
      <c r="AI55" s="5">
        <f>_xlfn.XLOOKUP(Table2[[#This Row],[SAPSA Number]],'MODIFIED Shotgun'!B:B,'MODIFIED Shotgun'!I:I)</f>
        <v>0</v>
      </c>
    </row>
    <row r="56" spans="1:35" x14ac:dyDescent="0.25">
      <c r="A56" s="3">
        <v>2688</v>
      </c>
      <c r="B56" s="6" t="s">
        <v>188</v>
      </c>
      <c r="C56" s="6" t="s">
        <v>164</v>
      </c>
      <c r="D56" s="4" t="s">
        <v>189</v>
      </c>
      <c r="E56" s="1" t="str">
        <f ca="1">_xlfn.XLOOKUP(Table2[[#This Row],[SAPSA Number]],Table1[SAPSA number],Table1[Gender])</f>
        <v>Jnr</v>
      </c>
      <c r="F56" s="4">
        <f ca="1">_xlfn.XLOOKUP(Table2[[#This Row],[SAPSA Number]],Table1[SAPSA number],Table1[Age])</f>
        <v>20</v>
      </c>
      <c r="G56" s="4">
        <v>0</v>
      </c>
      <c r="H56" s="4">
        <f>SUM(Table2[[#This Row],[Club Points]:[League Points Earned - Dec]])</f>
        <v>0</v>
      </c>
      <c r="I56" s="4">
        <f>SUM(Table2[[#This Row],[Std handgun]:[Modified]])</f>
        <v>0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>
        <f>_xlfn.XLOOKUP(Table2[[#This Row],[SAPSA Number]],'STD Handgun'!B:B,'STD Handgun'!I:I)</f>
        <v>0</v>
      </c>
      <c r="W56" s="4">
        <f>_xlfn.XLOOKUP(Table2[[#This Row],[SAPSA Number]],'PROD OPTICS Handgun'!B:B,'PROD OPTICS Handgun'!I:I)</f>
        <v>0</v>
      </c>
      <c r="X56" s="4">
        <f>_xlfn.XLOOKUP(Table2[[#This Row],[SAPSA Number]],'PROD Handgun'!B:B,'PROD Handgun'!I:I)</f>
        <v>0</v>
      </c>
      <c r="Y56" s="4">
        <f>_xlfn.XLOOKUP(Table2[[#This Row],[SAPSA Number]],'OPEN Handgun'!B:B,'OPEN Handgun'!I:I)</f>
        <v>0</v>
      </c>
      <c r="Z56" s="4">
        <f>_xlfn.XLOOKUP(Table2[[#This Row],[SAPSA Number]],'CLASSIC Handgun'!B:B,'CLASSIC Handgun'!I:I)</f>
        <v>0</v>
      </c>
      <c r="AA56" s="4">
        <f>_xlfn.XLOOKUP(Table2[[#This Row],[SAPSA Number]],PCC!B:B,PCC!I:I)</f>
        <v>0</v>
      </c>
      <c r="AB56" s="4">
        <f>_xlfn.XLOOKUP(Table2[[#This Row],[SAPSA Number]],'SAOpen Rifle'!B:B,'SAOpen Rifle'!I:I)</f>
        <v>0</v>
      </c>
      <c r="AC56" s="4">
        <f>_xlfn.XLOOKUP(Table2[[#This Row],[SAPSA Number]],'SA Std Rifle'!B:B,'SA Std Rifle'!I:I)</f>
        <v>0</v>
      </c>
      <c r="AD56" s="4">
        <f>_xlfn.XLOOKUP(Table2[[#This Row],[SAPSA Number]],'STD Mini Rifle'!B:B,'STD Mini Rifle'!I:I)</f>
        <v>0</v>
      </c>
      <c r="AE56" s="4">
        <f>_xlfn.XLOOKUP(Table2[[#This Row],[SAPSA Number]],'Open Mini Rifle'!B:B,'Open Mini Rifle'!I:I)</f>
        <v>0</v>
      </c>
      <c r="AF56" s="4">
        <f>_xlfn.XLOOKUP(Table2[[#This Row],[SAPSA Number]],'SA OPEN Shotgun'!B:B,'SA OPEN Shotgun'!I:I)</f>
        <v>0</v>
      </c>
      <c r="AG56" s="4">
        <f>_xlfn.XLOOKUP(Table2[[#This Row],[SAPSA Number]],'SA STD Shotgun'!B:B,'SA STD Shotgun'!I:I)</f>
        <v>0</v>
      </c>
      <c r="AH56" s="4">
        <f>_xlfn.XLOOKUP(Table2[[#This Row],[SAPSA Number]],'MAN STD Shotgun'!B:B,'MAN STD Shotgun'!I:I)</f>
        <v>0</v>
      </c>
      <c r="AI56" s="5">
        <f>_xlfn.XLOOKUP(Table2[[#This Row],[SAPSA Number]],'MODIFIED Shotgun'!B:B,'MODIFIED Shotgun'!I:I)</f>
        <v>0</v>
      </c>
    </row>
    <row r="57" spans="1:35" x14ac:dyDescent="0.25">
      <c r="A57" s="3">
        <v>2928</v>
      </c>
      <c r="B57" s="6" t="s">
        <v>151</v>
      </c>
      <c r="C57" s="6" t="s">
        <v>152</v>
      </c>
      <c r="D57" s="4" t="s">
        <v>153</v>
      </c>
      <c r="E57" s="1" t="str">
        <f ca="1">_xlfn.XLOOKUP(Table2[[#This Row],[SAPSA Number]],Table1[SAPSA number],Table1[Gender])</f>
        <v>S</v>
      </c>
      <c r="F57" s="4">
        <f ca="1">_xlfn.XLOOKUP(Table2[[#This Row],[SAPSA Number]],Table1[SAPSA number],Table1[Age])</f>
        <v>56</v>
      </c>
      <c r="G57" s="91" t="s">
        <v>720</v>
      </c>
      <c r="H57" s="4">
        <f>SUM(Table2[[#This Row],[Club Points]:[League Points Earned - Dec]])</f>
        <v>27</v>
      </c>
      <c r="I57" s="4">
        <f>SUM(Table2[[#This Row],[Std handgun]:[Modified]])</f>
        <v>6</v>
      </c>
      <c r="J57" s="4"/>
      <c r="K57" s="4"/>
      <c r="L57" s="4">
        <v>4</v>
      </c>
      <c r="M57" s="4">
        <v>7</v>
      </c>
      <c r="N57" s="4">
        <v>2</v>
      </c>
      <c r="O57" s="4">
        <v>5</v>
      </c>
      <c r="P57" s="4"/>
      <c r="Q57" s="4"/>
      <c r="R57" s="4"/>
      <c r="S57" s="4"/>
      <c r="T57" s="4"/>
      <c r="U57" s="64">
        <v>3</v>
      </c>
      <c r="V57" s="4">
        <f>_xlfn.XLOOKUP(Table2[[#This Row],[SAPSA Number]],'STD Handgun'!B:B,'STD Handgun'!I:I)</f>
        <v>0</v>
      </c>
      <c r="W57" s="4">
        <f>_xlfn.XLOOKUP(Table2[[#This Row],[SAPSA Number]],'PROD OPTICS Handgun'!B:B,'PROD OPTICS Handgun'!I:I)</f>
        <v>0</v>
      </c>
      <c r="X57" s="4">
        <f>_xlfn.XLOOKUP(Table2[[#This Row],[SAPSA Number]],'PROD Handgun'!B:B,'PROD Handgun'!I:I)</f>
        <v>0</v>
      </c>
      <c r="Y57" s="4">
        <f>_xlfn.XLOOKUP(Table2[[#This Row],[SAPSA Number]],'OPEN Handgun'!B:B,'OPEN Handgun'!I:I)</f>
        <v>0</v>
      </c>
      <c r="Z57" s="4">
        <f>_xlfn.XLOOKUP(Table2[[#This Row],[SAPSA Number]],'CLASSIC Handgun'!B:B,'CLASSIC Handgun'!I:I)</f>
        <v>0</v>
      </c>
      <c r="AA57" s="4">
        <f>_xlfn.XLOOKUP(Table2[[#This Row],[SAPSA Number]],PCC!B:B,PCC!I:I)</f>
        <v>1</v>
      </c>
      <c r="AB57" s="4">
        <f>_xlfn.XLOOKUP(Table2[[#This Row],[SAPSA Number]],'SAOpen Rifle'!B:B,'SAOpen Rifle'!I:I)</f>
        <v>1</v>
      </c>
      <c r="AC57" s="4">
        <f>_xlfn.XLOOKUP(Table2[[#This Row],[SAPSA Number]],'SA Std Rifle'!B:B,'SA Std Rifle'!I:I)</f>
        <v>0</v>
      </c>
      <c r="AD57" s="4">
        <f>_xlfn.XLOOKUP(Table2[[#This Row],[SAPSA Number]],'STD Mini Rifle'!B:B,'STD Mini Rifle'!I:I)</f>
        <v>0</v>
      </c>
      <c r="AE57" s="4">
        <f>_xlfn.XLOOKUP(Table2[[#This Row],[SAPSA Number]],'Open Mini Rifle'!B:B,'Open Mini Rifle'!I:I)</f>
        <v>0</v>
      </c>
      <c r="AF57" s="4">
        <f>_xlfn.XLOOKUP(Table2[[#This Row],[SAPSA Number]],'SA OPEN Shotgun'!B:B,'SA OPEN Shotgun'!I:I)</f>
        <v>4</v>
      </c>
      <c r="AG57" s="4">
        <f>_xlfn.XLOOKUP(Table2[[#This Row],[SAPSA Number]],'SA STD Shotgun'!B:B,'SA STD Shotgun'!I:I)</f>
        <v>0</v>
      </c>
      <c r="AH57" s="4">
        <f>_xlfn.XLOOKUP(Table2[[#This Row],[SAPSA Number]],'MAN STD Shotgun'!B:B,'MAN STD Shotgun'!I:I)</f>
        <v>0</v>
      </c>
      <c r="AI57" s="5">
        <f>_xlfn.XLOOKUP(Table2[[#This Row],[SAPSA Number]],'MODIFIED Shotgun'!B:B,'MODIFIED Shotgun'!I:I)</f>
        <v>0</v>
      </c>
    </row>
    <row r="58" spans="1:35" x14ac:dyDescent="0.25">
      <c r="A58" s="3">
        <v>2950</v>
      </c>
      <c r="B58" s="6" t="s">
        <v>508</v>
      </c>
      <c r="C58" s="6" t="s">
        <v>345</v>
      </c>
      <c r="D58" s="4" t="s">
        <v>509</v>
      </c>
      <c r="E58" s="1" t="str">
        <f ca="1">_xlfn.XLOOKUP(Table2[[#This Row],[SAPSA Number]],Table1[SAPSA number],Table1[Gender])</f>
        <v xml:space="preserve"> </v>
      </c>
      <c r="F58" s="4">
        <f ca="1">_xlfn.XLOOKUP(Table2[[#This Row],[SAPSA Number]],Table1[SAPSA number],Table1[Age])</f>
        <v>43</v>
      </c>
      <c r="G58" s="91" t="s">
        <v>720</v>
      </c>
      <c r="H58" s="4">
        <f>SUM(Table2[[#This Row],[Club Points]:[League Points Earned - Dec]])</f>
        <v>24</v>
      </c>
      <c r="I58" s="4">
        <f>SUM(Table2[[#This Row],[Std handgun]:[Modified]])</f>
        <v>5</v>
      </c>
      <c r="J58" s="4"/>
      <c r="K58" s="4">
        <v>2</v>
      </c>
      <c r="L58" s="4">
        <v>2</v>
      </c>
      <c r="M58" s="4">
        <v>4</v>
      </c>
      <c r="N58" s="4"/>
      <c r="O58" s="4"/>
      <c r="P58" s="4"/>
      <c r="Q58" s="4"/>
      <c r="R58" s="4">
        <v>5</v>
      </c>
      <c r="S58" s="4">
        <v>6</v>
      </c>
      <c r="T58" s="4"/>
      <c r="U58" s="64"/>
      <c r="V58" s="4">
        <f>_xlfn.XLOOKUP(Table2[[#This Row],[SAPSA Number]],'STD Handgun'!B:B,'STD Handgun'!I:I)</f>
        <v>5</v>
      </c>
      <c r="W58" s="4">
        <f>_xlfn.XLOOKUP(Table2[[#This Row],[SAPSA Number]],'PROD OPTICS Handgun'!B:B,'PROD OPTICS Handgun'!I:I)</f>
        <v>0</v>
      </c>
      <c r="X58" s="4">
        <f>_xlfn.XLOOKUP(Table2[[#This Row],[SAPSA Number]],'PROD Handgun'!B:B,'PROD Handgun'!I:I)</f>
        <v>0</v>
      </c>
      <c r="Y58" s="4">
        <f>_xlfn.XLOOKUP(Table2[[#This Row],[SAPSA Number]],'OPEN Handgun'!B:B,'OPEN Handgun'!I:I)</f>
        <v>0</v>
      </c>
      <c r="Z58" s="4">
        <f>_xlfn.XLOOKUP(Table2[[#This Row],[SAPSA Number]],'CLASSIC Handgun'!B:B,'CLASSIC Handgun'!I:I)</f>
        <v>0</v>
      </c>
      <c r="AA58" s="4">
        <f>_xlfn.XLOOKUP(Table2[[#This Row],[SAPSA Number]],PCC!B:B,PCC!I:I)</f>
        <v>0</v>
      </c>
      <c r="AB58" s="4">
        <f>_xlfn.XLOOKUP(Table2[[#This Row],[SAPSA Number]],'SAOpen Rifle'!B:B,'SAOpen Rifle'!I:I)</f>
        <v>0</v>
      </c>
      <c r="AC58" s="4">
        <f>_xlfn.XLOOKUP(Table2[[#This Row],[SAPSA Number]],'SA Std Rifle'!B:B,'SA Std Rifle'!I:I)</f>
        <v>0</v>
      </c>
      <c r="AD58" s="4">
        <f>_xlfn.XLOOKUP(Table2[[#This Row],[SAPSA Number]],'STD Mini Rifle'!B:B,'STD Mini Rifle'!I:I)</f>
        <v>0</v>
      </c>
      <c r="AE58" s="4">
        <f>_xlfn.XLOOKUP(Table2[[#This Row],[SAPSA Number]],'Open Mini Rifle'!B:B,'Open Mini Rifle'!I:I)</f>
        <v>0</v>
      </c>
      <c r="AF58" s="4">
        <f>_xlfn.XLOOKUP(Table2[[#This Row],[SAPSA Number]],'SA OPEN Shotgun'!B:B,'SA OPEN Shotgun'!I:I)</f>
        <v>0</v>
      </c>
      <c r="AG58" s="4">
        <f>_xlfn.XLOOKUP(Table2[[#This Row],[SAPSA Number]],'SA STD Shotgun'!B:B,'SA STD Shotgun'!I:I)</f>
        <v>0</v>
      </c>
      <c r="AH58" s="4">
        <f>_xlfn.XLOOKUP(Table2[[#This Row],[SAPSA Number]],'MAN STD Shotgun'!B:B,'MAN STD Shotgun'!I:I)</f>
        <v>0</v>
      </c>
      <c r="AI58" s="5">
        <f>_xlfn.XLOOKUP(Table2[[#This Row],[SAPSA Number]],'MODIFIED Shotgun'!B:B,'MODIFIED Shotgun'!I:I)</f>
        <v>0</v>
      </c>
    </row>
    <row r="59" spans="1:35" x14ac:dyDescent="0.25">
      <c r="A59" s="3">
        <v>2960</v>
      </c>
      <c r="B59" s="6" t="s">
        <v>313</v>
      </c>
      <c r="C59" s="6" t="s">
        <v>314</v>
      </c>
      <c r="D59" s="4" t="s">
        <v>291</v>
      </c>
      <c r="E59" s="1" t="str">
        <f ca="1">_xlfn.XLOOKUP(Table2[[#This Row],[SAPSA Number]],Table1[SAPSA number],Table1[Gender])</f>
        <v xml:space="preserve"> </v>
      </c>
      <c r="F59" s="4">
        <f ca="1">_xlfn.XLOOKUP(Table2[[#This Row],[SAPSA Number]],Table1[SAPSA number],Table1[Age])</f>
        <v>45</v>
      </c>
      <c r="G59" s="91" t="s">
        <v>720</v>
      </c>
      <c r="H59" s="4">
        <f>SUM(Table2[[#This Row],[Club Points]:[League Points Earned - Dec]])</f>
        <v>6</v>
      </c>
      <c r="I59" s="4">
        <f>SUM(Table2[[#This Row],[Std handgun]:[Modified]])</f>
        <v>0</v>
      </c>
      <c r="J59" s="4"/>
      <c r="K59" s="4"/>
      <c r="L59" s="4"/>
      <c r="M59" s="4"/>
      <c r="N59" s="4"/>
      <c r="O59" s="4"/>
      <c r="P59" s="4"/>
      <c r="Q59" s="4"/>
      <c r="R59" s="4">
        <v>2</v>
      </c>
      <c r="S59" s="4">
        <v>2</v>
      </c>
      <c r="T59" s="4">
        <v>2</v>
      </c>
      <c r="U59" s="4"/>
      <c r="V59" s="4">
        <f>_xlfn.XLOOKUP(Table2[[#This Row],[SAPSA Number]],'STD Handgun'!B:B,'STD Handgun'!I:I)</f>
        <v>0</v>
      </c>
      <c r="W59" s="4">
        <f>_xlfn.XLOOKUP(Table2[[#This Row],[SAPSA Number]],'PROD OPTICS Handgun'!B:B,'PROD OPTICS Handgun'!I:I)</f>
        <v>0</v>
      </c>
      <c r="X59" s="4">
        <f>_xlfn.XLOOKUP(Table2[[#This Row],[SAPSA Number]],'PROD Handgun'!B:B,'PROD Handgun'!I:I)</f>
        <v>0</v>
      </c>
      <c r="Y59" s="4">
        <f>_xlfn.XLOOKUP(Table2[[#This Row],[SAPSA Number]],'OPEN Handgun'!B:B,'OPEN Handgun'!I:I)</f>
        <v>0</v>
      </c>
      <c r="Z59" s="4">
        <f>_xlfn.XLOOKUP(Table2[[#This Row],[SAPSA Number]],'CLASSIC Handgun'!B:B,'CLASSIC Handgun'!I:I)</f>
        <v>0</v>
      </c>
      <c r="AA59" s="4">
        <f>_xlfn.XLOOKUP(Table2[[#This Row],[SAPSA Number]],PCC!B:B,PCC!I:I)</f>
        <v>0</v>
      </c>
      <c r="AB59" s="4">
        <f>_xlfn.XLOOKUP(Table2[[#This Row],[SAPSA Number]],'SAOpen Rifle'!B:B,'SAOpen Rifle'!I:I)</f>
        <v>0</v>
      </c>
      <c r="AC59" s="4">
        <f>_xlfn.XLOOKUP(Table2[[#This Row],[SAPSA Number]],'SA Std Rifle'!B:B,'SA Std Rifle'!I:I)</f>
        <v>0</v>
      </c>
      <c r="AD59" s="4">
        <f>_xlfn.XLOOKUP(Table2[[#This Row],[SAPSA Number]],'STD Mini Rifle'!B:B,'STD Mini Rifle'!I:I)</f>
        <v>0</v>
      </c>
      <c r="AE59" s="4">
        <f>_xlfn.XLOOKUP(Table2[[#This Row],[SAPSA Number]],'Open Mini Rifle'!B:B,'Open Mini Rifle'!I:I)</f>
        <v>0</v>
      </c>
      <c r="AF59" s="4">
        <f>_xlfn.XLOOKUP(Table2[[#This Row],[SAPSA Number]],'SA OPEN Shotgun'!B:B,'SA OPEN Shotgun'!I:I)</f>
        <v>0</v>
      </c>
      <c r="AG59" s="4">
        <f>_xlfn.XLOOKUP(Table2[[#This Row],[SAPSA Number]],'SA STD Shotgun'!B:B,'SA STD Shotgun'!I:I)</f>
        <v>0</v>
      </c>
      <c r="AH59" s="4">
        <f>_xlfn.XLOOKUP(Table2[[#This Row],[SAPSA Number]],'MAN STD Shotgun'!B:B,'MAN STD Shotgun'!I:I)</f>
        <v>0</v>
      </c>
      <c r="AI59" s="5">
        <f>_xlfn.XLOOKUP(Table2[[#This Row],[SAPSA Number]],'MODIFIED Shotgun'!B:B,'MODIFIED Shotgun'!I:I)</f>
        <v>0</v>
      </c>
    </row>
    <row r="60" spans="1:35" x14ac:dyDescent="0.25">
      <c r="A60" s="3">
        <v>3172</v>
      </c>
      <c r="B60" s="6" t="s">
        <v>454</v>
      </c>
      <c r="C60" s="6" t="s">
        <v>241</v>
      </c>
      <c r="D60" s="4" t="s">
        <v>455</v>
      </c>
      <c r="E60" s="1" t="str">
        <f ca="1">_xlfn.XLOOKUP(Table2[[#This Row],[SAPSA Number]],Table1[SAPSA number],Table1[Gender])</f>
        <v>SS</v>
      </c>
      <c r="F60" s="4">
        <f ca="1">_xlfn.XLOOKUP(Table2[[#This Row],[SAPSA Number]],Table1[SAPSA number],Table1[Age])</f>
        <v>63</v>
      </c>
      <c r="G60" s="91" t="s">
        <v>720</v>
      </c>
      <c r="H60" s="4">
        <f>SUM(Table2[[#This Row],[Club Points]:[League Points Earned - Dec]])</f>
        <v>40</v>
      </c>
      <c r="I60" s="4">
        <f>SUM(Table2[[#This Row],[Std handgun]:[Modified]])</f>
        <v>23</v>
      </c>
      <c r="J60" s="4"/>
      <c r="K60" s="4">
        <v>3</v>
      </c>
      <c r="L60" s="4">
        <v>1</v>
      </c>
      <c r="M60" s="4">
        <v>2</v>
      </c>
      <c r="N60" s="4">
        <v>4</v>
      </c>
      <c r="O60" s="4">
        <v>2</v>
      </c>
      <c r="P60" s="4"/>
      <c r="Q60" s="4"/>
      <c r="R60" s="4"/>
      <c r="S60" s="4"/>
      <c r="T60" s="4">
        <v>4</v>
      </c>
      <c r="U60" s="4">
        <v>1</v>
      </c>
      <c r="V60" s="4">
        <f>_xlfn.XLOOKUP(Table2[[#This Row],[SAPSA Number]],'STD Handgun'!B:B,'STD Handgun'!I:I)</f>
        <v>9</v>
      </c>
      <c r="W60" s="4">
        <f>_xlfn.XLOOKUP(Table2[[#This Row],[SAPSA Number]],'PROD OPTICS Handgun'!B:B,'PROD OPTICS Handgun'!I:I)</f>
        <v>0</v>
      </c>
      <c r="X60" s="4">
        <f>_xlfn.XLOOKUP(Table2[[#This Row],[SAPSA Number]],'PROD Handgun'!B:B,'PROD Handgun'!I:I)</f>
        <v>0</v>
      </c>
      <c r="Y60" s="4">
        <f>_xlfn.XLOOKUP(Table2[[#This Row],[SAPSA Number]],'OPEN Handgun'!B:B,'OPEN Handgun'!I:I)</f>
        <v>0</v>
      </c>
      <c r="Z60" s="4">
        <f>_xlfn.XLOOKUP(Table2[[#This Row],[SAPSA Number]],'CLASSIC Handgun'!B:B,'CLASSIC Handgun'!I:I)</f>
        <v>0</v>
      </c>
      <c r="AA60" s="4">
        <f>_xlfn.XLOOKUP(Table2[[#This Row],[SAPSA Number]],PCC!B:B,PCC!I:I)</f>
        <v>0</v>
      </c>
      <c r="AB60" s="4">
        <f>_xlfn.XLOOKUP(Table2[[#This Row],[SAPSA Number]],'SAOpen Rifle'!B:B,'SAOpen Rifle'!I:I)</f>
        <v>4</v>
      </c>
      <c r="AC60" s="4">
        <f>_xlfn.XLOOKUP(Table2[[#This Row],[SAPSA Number]],'SA Std Rifle'!B:B,'SA Std Rifle'!I:I)</f>
        <v>0</v>
      </c>
      <c r="AD60" s="4">
        <f>_xlfn.XLOOKUP(Table2[[#This Row],[SAPSA Number]],'STD Mini Rifle'!B:B,'STD Mini Rifle'!I:I)</f>
        <v>0</v>
      </c>
      <c r="AE60" s="4">
        <f>_xlfn.XLOOKUP(Table2[[#This Row],[SAPSA Number]],'Open Mini Rifle'!B:B,'Open Mini Rifle'!I:I)</f>
        <v>0</v>
      </c>
      <c r="AF60" s="4">
        <f>_xlfn.XLOOKUP(Table2[[#This Row],[SAPSA Number]],'SA OPEN Shotgun'!B:B,'SA OPEN Shotgun'!I:I)</f>
        <v>0</v>
      </c>
      <c r="AG60" s="4">
        <f>_xlfn.XLOOKUP(Table2[[#This Row],[SAPSA Number]],'SA STD Shotgun'!B:B,'SA STD Shotgun'!I:I)</f>
        <v>10</v>
      </c>
      <c r="AH60" s="4">
        <f>_xlfn.XLOOKUP(Table2[[#This Row],[SAPSA Number]],'MAN STD Shotgun'!B:B,'MAN STD Shotgun'!I:I)</f>
        <v>0</v>
      </c>
      <c r="AI60" s="5">
        <f>_xlfn.XLOOKUP(Table2[[#This Row],[SAPSA Number]],'MODIFIED Shotgun'!B:B,'MODIFIED Shotgun'!I:I)</f>
        <v>0</v>
      </c>
    </row>
    <row r="61" spans="1:35" x14ac:dyDescent="0.25">
      <c r="A61" s="3">
        <v>3173</v>
      </c>
      <c r="B61" s="6" t="s">
        <v>240</v>
      </c>
      <c r="C61" s="6" t="s">
        <v>241</v>
      </c>
      <c r="D61" s="4" t="s">
        <v>242</v>
      </c>
      <c r="E61" s="1" t="str">
        <f ca="1">_xlfn.XLOOKUP(Table2[[#This Row],[SAPSA Number]],Table1[SAPSA number],Table1[Gender])</f>
        <v xml:space="preserve"> </v>
      </c>
      <c r="F61" s="4">
        <f ca="1">_xlfn.XLOOKUP(Table2[[#This Row],[SAPSA Number]],Table1[SAPSA number],Table1[Age])</f>
        <v>29</v>
      </c>
      <c r="G61" s="91" t="s">
        <v>720</v>
      </c>
      <c r="H61" s="4">
        <f>SUM(Table2[[#This Row],[Club Points]:[League Points Earned - Dec]])</f>
        <v>43</v>
      </c>
      <c r="I61" s="4">
        <f>SUM(Table2[[#This Row],[Std handgun]:[Modified]])</f>
        <v>5</v>
      </c>
      <c r="J61" s="4"/>
      <c r="K61" s="4">
        <v>3</v>
      </c>
      <c r="L61" s="4">
        <v>6</v>
      </c>
      <c r="M61" s="4">
        <v>2</v>
      </c>
      <c r="N61" s="4">
        <v>2</v>
      </c>
      <c r="O61" s="4">
        <v>2</v>
      </c>
      <c r="P61" s="4"/>
      <c r="Q61" s="4">
        <v>4</v>
      </c>
      <c r="R61" s="4">
        <v>2</v>
      </c>
      <c r="S61" s="4">
        <v>6</v>
      </c>
      <c r="T61" s="4">
        <v>4</v>
      </c>
      <c r="U61" s="4">
        <v>7</v>
      </c>
      <c r="V61" s="4">
        <f>_xlfn.XLOOKUP(Table2[[#This Row],[SAPSA Number]],'STD Handgun'!B:B,'STD Handgun'!I:I)</f>
        <v>5</v>
      </c>
      <c r="W61" s="4">
        <f>_xlfn.XLOOKUP(Table2[[#This Row],[SAPSA Number]],'PROD OPTICS Handgun'!B:B,'PROD OPTICS Handgun'!I:I)</f>
        <v>0</v>
      </c>
      <c r="X61" s="4">
        <f>_xlfn.XLOOKUP(Table2[[#This Row],[SAPSA Number]],'PROD Handgun'!B:B,'PROD Handgun'!I:I)</f>
        <v>0</v>
      </c>
      <c r="Y61" s="4">
        <f>_xlfn.XLOOKUP(Table2[[#This Row],[SAPSA Number]],'OPEN Handgun'!B:B,'OPEN Handgun'!I:I)</f>
        <v>0</v>
      </c>
      <c r="Z61" s="4">
        <f>_xlfn.XLOOKUP(Table2[[#This Row],[SAPSA Number]],'CLASSIC Handgun'!B:B,'CLASSIC Handgun'!I:I)</f>
        <v>0</v>
      </c>
      <c r="AA61" s="4">
        <f>_xlfn.XLOOKUP(Table2[[#This Row],[SAPSA Number]],PCC!B:B,PCC!I:I)</f>
        <v>0</v>
      </c>
      <c r="AB61" s="4">
        <f>_xlfn.XLOOKUP(Table2[[#This Row],[SAPSA Number]],'SAOpen Rifle'!B:B,'SAOpen Rifle'!I:I)</f>
        <v>0</v>
      </c>
      <c r="AC61" s="4">
        <f>_xlfn.XLOOKUP(Table2[[#This Row],[SAPSA Number]],'SA Std Rifle'!B:B,'SA Std Rifle'!I:I)</f>
        <v>0</v>
      </c>
      <c r="AD61" s="4">
        <f>_xlfn.XLOOKUP(Table2[[#This Row],[SAPSA Number]],'STD Mini Rifle'!B:B,'STD Mini Rifle'!I:I)</f>
        <v>0</v>
      </c>
      <c r="AE61" s="4">
        <f>_xlfn.XLOOKUP(Table2[[#This Row],[SAPSA Number]],'Open Mini Rifle'!B:B,'Open Mini Rifle'!I:I)</f>
        <v>0</v>
      </c>
      <c r="AF61" s="4">
        <f>_xlfn.XLOOKUP(Table2[[#This Row],[SAPSA Number]],'SA OPEN Shotgun'!B:B,'SA OPEN Shotgun'!I:I)</f>
        <v>0</v>
      </c>
      <c r="AG61" s="4">
        <f>_xlfn.XLOOKUP(Table2[[#This Row],[SAPSA Number]],'SA STD Shotgun'!B:B,'SA STD Shotgun'!I:I)</f>
        <v>0</v>
      </c>
      <c r="AH61" s="4">
        <f>_xlfn.XLOOKUP(Table2[[#This Row],[SAPSA Number]],'MAN STD Shotgun'!B:B,'MAN STD Shotgun'!I:I)</f>
        <v>0</v>
      </c>
      <c r="AI61" s="5">
        <f>_xlfn.XLOOKUP(Table2[[#This Row],[SAPSA Number]],'MODIFIED Shotgun'!B:B,'MODIFIED Shotgun'!I:I)</f>
        <v>0</v>
      </c>
    </row>
    <row r="62" spans="1:35" x14ac:dyDescent="0.25">
      <c r="A62" s="3">
        <v>3209</v>
      </c>
      <c r="B62" s="6" t="s">
        <v>446</v>
      </c>
      <c r="C62" s="6" t="s">
        <v>447</v>
      </c>
      <c r="D62" s="4" t="s">
        <v>448</v>
      </c>
      <c r="E62" s="1" t="str">
        <f>_xlfn.XLOOKUP(Table2[[#This Row],[SAPSA Number]],Table1[SAPSA number],Table1[Gender])</f>
        <v>S</v>
      </c>
      <c r="F62" s="4">
        <f ca="1">_xlfn.XLOOKUP(Table2[[#This Row],[SAPSA Number]],Table1[SAPSA number],Table1[Age])</f>
        <v>51</v>
      </c>
      <c r="G62" s="4">
        <v>1</v>
      </c>
      <c r="H62" s="4">
        <f>SUM(Table2[[#This Row],[Club Points]:[League Points Earned - Dec]])</f>
        <v>1</v>
      </c>
      <c r="I62" s="4">
        <f>SUM(Table2[[#This Row],[Std handgun]:[Modified]])</f>
        <v>1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>
        <f>_xlfn.XLOOKUP(Table2[[#This Row],[SAPSA Number]],'STD Handgun'!B:B,'STD Handgun'!I:I)</f>
        <v>0</v>
      </c>
      <c r="W62" s="4">
        <f>_xlfn.XLOOKUP(Table2[[#This Row],[SAPSA Number]],'PROD OPTICS Handgun'!B:B,'PROD OPTICS Handgun'!I:I)</f>
        <v>0</v>
      </c>
      <c r="X62" s="4">
        <f>_xlfn.XLOOKUP(Table2[[#This Row],[SAPSA Number]],'PROD Handgun'!B:B,'PROD Handgun'!I:I)</f>
        <v>0</v>
      </c>
      <c r="Y62" s="4">
        <f>_xlfn.XLOOKUP(Table2[[#This Row],[SAPSA Number]],'OPEN Handgun'!B:B,'OPEN Handgun'!I:I)</f>
        <v>0</v>
      </c>
      <c r="Z62" s="4">
        <f>_xlfn.XLOOKUP(Table2[[#This Row],[SAPSA Number]],'CLASSIC Handgun'!B:B,'CLASSIC Handgun'!I:I)</f>
        <v>0</v>
      </c>
      <c r="AA62" s="4">
        <f>_xlfn.XLOOKUP(Table2[[#This Row],[SAPSA Number]],PCC!B:B,PCC!I:I)</f>
        <v>0</v>
      </c>
      <c r="AB62" s="4">
        <f>_xlfn.XLOOKUP(Table2[[#This Row],[SAPSA Number]],'SAOpen Rifle'!B:B,'SAOpen Rifle'!I:I)</f>
        <v>1</v>
      </c>
      <c r="AC62" s="4">
        <f>_xlfn.XLOOKUP(Table2[[#This Row],[SAPSA Number]],'SA Std Rifle'!B:B,'SA Std Rifle'!I:I)</f>
        <v>0</v>
      </c>
      <c r="AD62" s="4">
        <f>_xlfn.XLOOKUP(Table2[[#This Row],[SAPSA Number]],'STD Mini Rifle'!B:B,'STD Mini Rifle'!I:I)</f>
        <v>0</v>
      </c>
      <c r="AE62" s="4">
        <f>_xlfn.XLOOKUP(Table2[[#This Row],[SAPSA Number]],'Open Mini Rifle'!B:B,'Open Mini Rifle'!I:I)</f>
        <v>0</v>
      </c>
      <c r="AF62" s="4">
        <f>_xlfn.XLOOKUP(Table2[[#This Row],[SAPSA Number]],'SA OPEN Shotgun'!B:B,'SA OPEN Shotgun'!I:I)</f>
        <v>0</v>
      </c>
      <c r="AG62" s="4">
        <f>_xlfn.XLOOKUP(Table2[[#This Row],[SAPSA Number]],'SA STD Shotgun'!B:B,'SA STD Shotgun'!I:I)</f>
        <v>0</v>
      </c>
      <c r="AH62" s="4">
        <f>_xlfn.XLOOKUP(Table2[[#This Row],[SAPSA Number]],'MAN STD Shotgun'!B:B,'MAN STD Shotgun'!I:I)</f>
        <v>0</v>
      </c>
      <c r="AI62" s="5">
        <f>_xlfn.XLOOKUP(Table2[[#This Row],[SAPSA Number]],'MODIFIED Shotgun'!B:B,'MODIFIED Shotgun'!I:I)</f>
        <v>0</v>
      </c>
    </row>
    <row r="63" spans="1:35" x14ac:dyDescent="0.25">
      <c r="A63" s="3">
        <v>3225</v>
      </c>
      <c r="B63" s="6" t="s">
        <v>398</v>
      </c>
      <c r="C63" s="6" t="s">
        <v>399</v>
      </c>
      <c r="D63" s="4" t="s">
        <v>400</v>
      </c>
      <c r="E63" s="1" t="str">
        <f ca="1">_xlfn.XLOOKUP(Table2[[#This Row],[SAPSA Number]],Table1[SAPSA number],Table1[Gender])</f>
        <v xml:space="preserve"> </v>
      </c>
      <c r="F63" s="4">
        <f ca="1">_xlfn.XLOOKUP(Table2[[#This Row],[SAPSA Number]],Table1[SAPSA number],Table1[Age])</f>
        <v>41</v>
      </c>
      <c r="G63" s="4">
        <v>4</v>
      </c>
      <c r="H63" s="4">
        <f>SUM(Table2[[#This Row],[Club Points]:[League Points Earned - Dec]])</f>
        <v>4</v>
      </c>
      <c r="I63" s="4">
        <f>SUM(Table2[[#This Row],[Std handgun]:[Modified]])</f>
        <v>0</v>
      </c>
      <c r="J63" s="4"/>
      <c r="K63" s="4"/>
      <c r="L63" s="4"/>
      <c r="M63" s="4"/>
      <c r="N63" s="4"/>
      <c r="O63" s="4"/>
      <c r="P63" s="4"/>
      <c r="Q63" s="4"/>
      <c r="R63" s="4"/>
      <c r="S63" s="4">
        <v>2</v>
      </c>
      <c r="T63" s="4">
        <v>2</v>
      </c>
      <c r="U63" s="4"/>
      <c r="V63" s="4">
        <f>_xlfn.XLOOKUP(Table2[[#This Row],[SAPSA Number]],'STD Handgun'!B:B,'STD Handgun'!I:I)</f>
        <v>0</v>
      </c>
      <c r="W63" s="4">
        <f>_xlfn.XLOOKUP(Table2[[#This Row],[SAPSA Number]],'PROD OPTICS Handgun'!B:B,'PROD OPTICS Handgun'!I:I)</f>
        <v>0</v>
      </c>
      <c r="X63" s="4">
        <f>_xlfn.XLOOKUP(Table2[[#This Row],[SAPSA Number]],'PROD Handgun'!B:B,'PROD Handgun'!I:I)</f>
        <v>0</v>
      </c>
      <c r="Y63" s="4">
        <f>_xlfn.XLOOKUP(Table2[[#This Row],[SAPSA Number]],'OPEN Handgun'!B:B,'OPEN Handgun'!I:I)</f>
        <v>0</v>
      </c>
      <c r="Z63" s="4">
        <f>_xlfn.XLOOKUP(Table2[[#This Row],[SAPSA Number]],'CLASSIC Handgun'!B:B,'CLASSIC Handgun'!I:I)</f>
        <v>0</v>
      </c>
      <c r="AA63" s="4">
        <f>_xlfn.XLOOKUP(Table2[[#This Row],[SAPSA Number]],PCC!B:B,PCC!I:I)</f>
        <v>0</v>
      </c>
      <c r="AB63" s="4">
        <f>_xlfn.XLOOKUP(Table2[[#This Row],[SAPSA Number]],'SAOpen Rifle'!B:B,'SAOpen Rifle'!I:I)</f>
        <v>0</v>
      </c>
      <c r="AC63" s="4">
        <f>_xlfn.XLOOKUP(Table2[[#This Row],[SAPSA Number]],'SA Std Rifle'!B:B,'SA Std Rifle'!I:I)</f>
        <v>0</v>
      </c>
      <c r="AD63" s="4">
        <f>_xlfn.XLOOKUP(Table2[[#This Row],[SAPSA Number]],'STD Mini Rifle'!B:B,'STD Mini Rifle'!I:I)</f>
        <v>0</v>
      </c>
      <c r="AE63" s="4">
        <f>_xlfn.XLOOKUP(Table2[[#This Row],[SAPSA Number]],'Open Mini Rifle'!B:B,'Open Mini Rifle'!I:I)</f>
        <v>0</v>
      </c>
      <c r="AF63" s="4">
        <f>_xlfn.XLOOKUP(Table2[[#This Row],[SAPSA Number]],'SA OPEN Shotgun'!B:B,'SA OPEN Shotgun'!I:I)</f>
        <v>0</v>
      </c>
      <c r="AG63" s="4">
        <f>_xlfn.XLOOKUP(Table2[[#This Row],[SAPSA Number]],'SA STD Shotgun'!B:B,'SA STD Shotgun'!I:I)</f>
        <v>0</v>
      </c>
      <c r="AH63" s="4">
        <f>_xlfn.XLOOKUP(Table2[[#This Row],[SAPSA Number]],'MAN STD Shotgun'!B:B,'MAN STD Shotgun'!I:I)</f>
        <v>0</v>
      </c>
      <c r="AI63" s="5">
        <f>_xlfn.XLOOKUP(Table2[[#This Row],[SAPSA Number]],'MODIFIED Shotgun'!B:B,'MODIFIED Shotgun'!I:I)</f>
        <v>0</v>
      </c>
    </row>
    <row r="64" spans="1:35" x14ac:dyDescent="0.25">
      <c r="A64" s="3">
        <v>3226</v>
      </c>
      <c r="B64" s="6" t="s">
        <v>412</v>
      </c>
      <c r="C64" s="6" t="s">
        <v>399</v>
      </c>
      <c r="D64" s="4" t="s">
        <v>413</v>
      </c>
      <c r="E64" s="1" t="str">
        <f>_xlfn.XLOOKUP(Table2[[#This Row],[SAPSA Number]],Table1[SAPSA number],Table1[Gender])</f>
        <v>Lady</v>
      </c>
      <c r="F64" s="4">
        <f ca="1">_xlfn.XLOOKUP(Table2[[#This Row],[SAPSA Number]],Table1[SAPSA number],Table1[Age])</f>
        <v>39</v>
      </c>
      <c r="G64" s="4">
        <v>4</v>
      </c>
      <c r="H64" s="4">
        <f>SUM(Table2[[#This Row],[Club Points]:[League Points Earned - Dec]])</f>
        <v>4</v>
      </c>
      <c r="I64" s="4">
        <f>SUM(Table2[[#This Row],[Std handgun]:[Modified]])</f>
        <v>0</v>
      </c>
      <c r="J64" s="4"/>
      <c r="K64" s="4"/>
      <c r="L64" s="4"/>
      <c r="M64" s="4"/>
      <c r="N64" s="4"/>
      <c r="O64" s="4"/>
      <c r="P64" s="4"/>
      <c r="Q64" s="4"/>
      <c r="R64" s="4"/>
      <c r="S64" s="4">
        <v>2</v>
      </c>
      <c r="T64" s="4">
        <v>2</v>
      </c>
      <c r="U64" s="4"/>
      <c r="V64" s="4">
        <f>_xlfn.XLOOKUP(Table2[[#This Row],[SAPSA Number]],'STD Handgun'!B:B,'STD Handgun'!I:I)</f>
        <v>0</v>
      </c>
      <c r="W64" s="4">
        <f>_xlfn.XLOOKUP(Table2[[#This Row],[SAPSA Number]],'PROD OPTICS Handgun'!B:B,'PROD OPTICS Handgun'!I:I)</f>
        <v>0</v>
      </c>
      <c r="X64" s="4">
        <f>_xlfn.XLOOKUP(Table2[[#This Row],[SAPSA Number]],'PROD Handgun'!B:B,'PROD Handgun'!I:I)</f>
        <v>0</v>
      </c>
      <c r="Y64" s="4">
        <f>_xlfn.XLOOKUP(Table2[[#This Row],[SAPSA Number]],'OPEN Handgun'!B:B,'OPEN Handgun'!I:I)</f>
        <v>0</v>
      </c>
      <c r="Z64" s="4">
        <f>_xlfn.XLOOKUP(Table2[[#This Row],[SAPSA Number]],'CLASSIC Handgun'!B:B,'CLASSIC Handgun'!I:I)</f>
        <v>0</v>
      </c>
      <c r="AA64" s="4">
        <f>_xlfn.XLOOKUP(Table2[[#This Row],[SAPSA Number]],PCC!B:B,PCC!I:I)</f>
        <v>0</v>
      </c>
      <c r="AB64" s="4">
        <f>_xlfn.XLOOKUP(Table2[[#This Row],[SAPSA Number]],'SAOpen Rifle'!B:B,'SAOpen Rifle'!I:I)</f>
        <v>0</v>
      </c>
      <c r="AC64" s="4">
        <f>_xlfn.XLOOKUP(Table2[[#This Row],[SAPSA Number]],'SA Std Rifle'!B:B,'SA Std Rifle'!I:I)</f>
        <v>0</v>
      </c>
      <c r="AD64" s="4">
        <f>_xlfn.XLOOKUP(Table2[[#This Row],[SAPSA Number]],'STD Mini Rifle'!B:B,'STD Mini Rifle'!I:I)</f>
        <v>0</v>
      </c>
      <c r="AE64" s="4">
        <f>_xlfn.XLOOKUP(Table2[[#This Row],[SAPSA Number]],'Open Mini Rifle'!B:B,'Open Mini Rifle'!I:I)</f>
        <v>0</v>
      </c>
      <c r="AF64" s="4">
        <f>_xlfn.XLOOKUP(Table2[[#This Row],[SAPSA Number]],'SA OPEN Shotgun'!B:B,'SA OPEN Shotgun'!I:I)</f>
        <v>0</v>
      </c>
      <c r="AG64" s="4">
        <f>_xlfn.XLOOKUP(Table2[[#This Row],[SAPSA Number]],'SA STD Shotgun'!B:B,'SA STD Shotgun'!I:I)</f>
        <v>0</v>
      </c>
      <c r="AH64" s="4">
        <f>_xlfn.XLOOKUP(Table2[[#This Row],[SAPSA Number]],'MAN STD Shotgun'!B:B,'MAN STD Shotgun'!I:I)</f>
        <v>0</v>
      </c>
      <c r="AI64" s="5">
        <f>_xlfn.XLOOKUP(Table2[[#This Row],[SAPSA Number]],'MODIFIED Shotgun'!B:B,'MODIFIED Shotgun'!I:I)</f>
        <v>0</v>
      </c>
    </row>
    <row r="65" spans="1:35" x14ac:dyDescent="0.25">
      <c r="A65" s="3">
        <v>3268</v>
      </c>
      <c r="B65" s="6" t="s">
        <v>263</v>
      </c>
      <c r="C65" s="6" t="s">
        <v>265</v>
      </c>
      <c r="D65" s="4" t="s">
        <v>264</v>
      </c>
      <c r="E65" s="1" t="str">
        <f ca="1">_xlfn.XLOOKUP(Table2[[#This Row],[SAPSA Number]],Table1[SAPSA number],Table1[Gender])</f>
        <v>SS</v>
      </c>
      <c r="F65" s="4">
        <f ca="1">_xlfn.XLOOKUP(Table2[[#This Row],[SAPSA Number]],Table1[SAPSA number],Table1[Age])</f>
        <v>86</v>
      </c>
      <c r="G65" s="4">
        <v>0</v>
      </c>
      <c r="H65" s="4">
        <f>SUM(Table2[[#This Row],[Club Points]:[League Points Earned - Dec]])</f>
        <v>0</v>
      </c>
      <c r="I65" s="4">
        <f>SUM(Table2[[#This Row],[Std handgun]:[Modified]])</f>
        <v>0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>
        <f>_xlfn.XLOOKUP(Table2[[#This Row],[SAPSA Number]],'STD Handgun'!B:B,'STD Handgun'!I:I)</f>
        <v>0</v>
      </c>
      <c r="W65" s="4">
        <f>_xlfn.XLOOKUP(Table2[[#This Row],[SAPSA Number]],'PROD OPTICS Handgun'!B:B,'PROD OPTICS Handgun'!I:I)</f>
        <v>0</v>
      </c>
      <c r="X65" s="4">
        <f>_xlfn.XLOOKUP(Table2[[#This Row],[SAPSA Number]],'PROD Handgun'!B:B,'PROD Handgun'!I:I)</f>
        <v>0</v>
      </c>
      <c r="Y65" s="4">
        <f>_xlfn.XLOOKUP(Table2[[#This Row],[SAPSA Number]],'OPEN Handgun'!B:B,'OPEN Handgun'!I:I)</f>
        <v>0</v>
      </c>
      <c r="Z65" s="4">
        <f>_xlfn.XLOOKUP(Table2[[#This Row],[SAPSA Number]],'CLASSIC Handgun'!B:B,'CLASSIC Handgun'!I:I)</f>
        <v>0</v>
      </c>
      <c r="AA65" s="4">
        <f>_xlfn.XLOOKUP(Table2[[#This Row],[SAPSA Number]],PCC!B:B,PCC!I:I)</f>
        <v>0</v>
      </c>
      <c r="AB65" s="4">
        <f>_xlfn.XLOOKUP(Table2[[#This Row],[SAPSA Number]],'SAOpen Rifle'!B:B,'SAOpen Rifle'!I:I)</f>
        <v>0</v>
      </c>
      <c r="AC65" s="4">
        <f>_xlfn.XLOOKUP(Table2[[#This Row],[SAPSA Number]],'SA Std Rifle'!B:B,'SA Std Rifle'!I:I)</f>
        <v>0</v>
      </c>
      <c r="AD65" s="4">
        <f>_xlfn.XLOOKUP(Table2[[#This Row],[SAPSA Number]],'STD Mini Rifle'!B:B,'STD Mini Rifle'!I:I)</f>
        <v>0</v>
      </c>
      <c r="AE65" s="4">
        <f>_xlfn.XLOOKUP(Table2[[#This Row],[SAPSA Number]],'Open Mini Rifle'!B:B,'Open Mini Rifle'!I:I)</f>
        <v>0</v>
      </c>
      <c r="AF65" s="4">
        <f>_xlfn.XLOOKUP(Table2[[#This Row],[SAPSA Number]],'SA OPEN Shotgun'!B:B,'SA OPEN Shotgun'!I:I)</f>
        <v>0</v>
      </c>
      <c r="AG65" s="4">
        <f>_xlfn.XLOOKUP(Table2[[#This Row],[SAPSA Number]],'SA STD Shotgun'!B:B,'SA STD Shotgun'!I:I)</f>
        <v>0</v>
      </c>
      <c r="AH65" s="4">
        <f>_xlfn.XLOOKUP(Table2[[#This Row],[SAPSA Number]],'MAN STD Shotgun'!B:B,'MAN STD Shotgun'!I:I)</f>
        <v>0</v>
      </c>
      <c r="AI65" s="5">
        <f>_xlfn.XLOOKUP(Table2[[#This Row],[SAPSA Number]],'MODIFIED Shotgun'!B:B,'MODIFIED Shotgun'!I:I)</f>
        <v>0</v>
      </c>
    </row>
    <row r="66" spans="1:35" x14ac:dyDescent="0.25">
      <c r="A66" s="3">
        <v>3338</v>
      </c>
      <c r="B66" s="6" t="s">
        <v>75</v>
      </c>
      <c r="C66" s="6" t="s">
        <v>76</v>
      </c>
      <c r="D66" s="4" t="s">
        <v>77</v>
      </c>
      <c r="E66" s="1" t="str">
        <f ca="1">_xlfn.XLOOKUP(Table2[[#This Row],[SAPSA Number]],Table1[SAPSA number],Table1[Gender])</f>
        <v>S</v>
      </c>
      <c r="F66" s="4">
        <f ca="1">_xlfn.XLOOKUP(Table2[[#This Row],[SAPSA Number]],Table1[SAPSA number],Table1[Age])</f>
        <v>51</v>
      </c>
      <c r="G66" s="91" t="s">
        <v>720</v>
      </c>
      <c r="H66" s="4">
        <f>SUM(Table2[[#This Row],[Club Points]:[League Points Earned - Dec]])</f>
        <v>7</v>
      </c>
      <c r="I66" s="4">
        <f>SUM(Table2[[#This Row],[Std handgun]:[Modified]])</f>
        <v>3</v>
      </c>
      <c r="J66" s="4"/>
      <c r="K66" s="4"/>
      <c r="L66" s="4">
        <v>2</v>
      </c>
      <c r="M66" s="4"/>
      <c r="N66" s="4"/>
      <c r="O66" s="4"/>
      <c r="P66" s="4"/>
      <c r="Q66" s="4"/>
      <c r="R66" s="4"/>
      <c r="S66" s="4">
        <v>2</v>
      </c>
      <c r="T66" s="4"/>
      <c r="U66" s="4"/>
      <c r="V66" s="4">
        <f>_xlfn.XLOOKUP(Table2[[#This Row],[SAPSA Number]],'STD Handgun'!B:B,'STD Handgun'!I:I)</f>
        <v>0</v>
      </c>
      <c r="W66" s="4">
        <f>_xlfn.XLOOKUP(Table2[[#This Row],[SAPSA Number]],'PROD OPTICS Handgun'!B:B,'PROD OPTICS Handgun'!I:I)</f>
        <v>0</v>
      </c>
      <c r="X66" s="4">
        <f>_xlfn.XLOOKUP(Table2[[#This Row],[SAPSA Number]],'PROD Handgun'!B:B,'PROD Handgun'!I:I)</f>
        <v>1</v>
      </c>
      <c r="Y66" s="4">
        <f>_xlfn.XLOOKUP(Table2[[#This Row],[SAPSA Number]],'OPEN Handgun'!B:B,'OPEN Handgun'!I:I)</f>
        <v>0</v>
      </c>
      <c r="Z66" s="4">
        <f>_xlfn.XLOOKUP(Table2[[#This Row],[SAPSA Number]],'CLASSIC Handgun'!B:B,'CLASSIC Handgun'!I:I)</f>
        <v>0</v>
      </c>
      <c r="AA66" s="4">
        <f>_xlfn.XLOOKUP(Table2[[#This Row],[SAPSA Number]],PCC!B:B,PCC!I:I)</f>
        <v>0</v>
      </c>
      <c r="AB66" s="4">
        <f>_xlfn.XLOOKUP(Table2[[#This Row],[SAPSA Number]],'SAOpen Rifle'!B:B,'SAOpen Rifle'!I:I)</f>
        <v>2</v>
      </c>
      <c r="AC66" s="4">
        <f>_xlfn.XLOOKUP(Table2[[#This Row],[SAPSA Number]],'SA Std Rifle'!B:B,'SA Std Rifle'!I:I)</f>
        <v>0</v>
      </c>
      <c r="AD66" s="4">
        <f>_xlfn.XLOOKUP(Table2[[#This Row],[SAPSA Number]],'STD Mini Rifle'!B:B,'STD Mini Rifle'!I:I)</f>
        <v>0</v>
      </c>
      <c r="AE66" s="4">
        <f>_xlfn.XLOOKUP(Table2[[#This Row],[SAPSA Number]],'Open Mini Rifle'!B:B,'Open Mini Rifle'!I:I)</f>
        <v>0</v>
      </c>
      <c r="AF66" s="4">
        <f>_xlfn.XLOOKUP(Table2[[#This Row],[SAPSA Number]],'SA OPEN Shotgun'!B:B,'SA OPEN Shotgun'!I:I)</f>
        <v>0</v>
      </c>
      <c r="AG66" s="4">
        <f>_xlfn.XLOOKUP(Table2[[#This Row],[SAPSA Number]],'SA STD Shotgun'!B:B,'SA STD Shotgun'!I:I)</f>
        <v>0</v>
      </c>
      <c r="AH66" s="4">
        <f>_xlfn.XLOOKUP(Table2[[#This Row],[SAPSA Number]],'MAN STD Shotgun'!B:B,'MAN STD Shotgun'!I:I)</f>
        <v>0</v>
      </c>
      <c r="AI66" s="5">
        <f>_xlfn.XLOOKUP(Table2[[#This Row],[SAPSA Number]],'MODIFIED Shotgun'!B:B,'MODIFIED Shotgun'!I:I)</f>
        <v>0</v>
      </c>
    </row>
    <row r="67" spans="1:35" x14ac:dyDescent="0.25">
      <c r="A67" s="3">
        <v>3339</v>
      </c>
      <c r="B67" s="6" t="s">
        <v>306</v>
      </c>
      <c r="C67" s="6" t="s">
        <v>307</v>
      </c>
      <c r="D67" s="4" t="s">
        <v>308</v>
      </c>
      <c r="E67" s="1" t="str">
        <f ca="1">_xlfn.XLOOKUP(Table2[[#This Row],[SAPSA Number]],Table1[SAPSA number],Table1[Gender])</f>
        <v xml:space="preserve"> </v>
      </c>
      <c r="F67" s="4">
        <f ca="1">_xlfn.XLOOKUP(Table2[[#This Row],[SAPSA Number]],Table1[SAPSA number],Table1[Age])</f>
        <v>49</v>
      </c>
      <c r="G67" s="91" t="s">
        <v>720</v>
      </c>
      <c r="H67" s="4">
        <f>SUM(Table2[[#This Row],[Club Points]:[League Points Earned - Dec]])</f>
        <v>11</v>
      </c>
      <c r="I67" s="4">
        <f>SUM(Table2[[#This Row],[Std handgun]:[Modified]])</f>
        <v>10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>
        <v>1</v>
      </c>
      <c r="V67" s="4">
        <f>_xlfn.XLOOKUP(Table2[[#This Row],[SAPSA Number]],'STD Handgun'!B:B,'STD Handgun'!I:I)</f>
        <v>0</v>
      </c>
      <c r="W67" s="4">
        <f>_xlfn.XLOOKUP(Table2[[#This Row],[SAPSA Number]],'PROD OPTICS Handgun'!B:B,'PROD OPTICS Handgun'!I:I)</f>
        <v>0</v>
      </c>
      <c r="X67" s="4">
        <f>_xlfn.XLOOKUP(Table2[[#This Row],[SAPSA Number]],'PROD Handgun'!B:B,'PROD Handgun'!I:I)</f>
        <v>2</v>
      </c>
      <c r="Y67" s="4">
        <f>_xlfn.XLOOKUP(Table2[[#This Row],[SAPSA Number]],'OPEN Handgun'!B:B,'OPEN Handgun'!I:I)</f>
        <v>0</v>
      </c>
      <c r="Z67" s="4">
        <f>_xlfn.XLOOKUP(Table2[[#This Row],[SAPSA Number]],'CLASSIC Handgun'!B:B,'CLASSIC Handgun'!I:I)</f>
        <v>0</v>
      </c>
      <c r="AA67" s="4">
        <f>_xlfn.XLOOKUP(Table2[[#This Row],[SAPSA Number]],PCC!B:B,PCC!I:I)</f>
        <v>0</v>
      </c>
      <c r="AB67" s="4">
        <f>_xlfn.XLOOKUP(Table2[[#This Row],[SAPSA Number]],'SAOpen Rifle'!B:B,'SAOpen Rifle'!I:I)</f>
        <v>4</v>
      </c>
      <c r="AC67" s="4">
        <f>_xlfn.XLOOKUP(Table2[[#This Row],[SAPSA Number]],'SA Std Rifle'!B:B,'SA Std Rifle'!I:I)</f>
        <v>0</v>
      </c>
      <c r="AD67" s="4">
        <f>_xlfn.XLOOKUP(Table2[[#This Row],[SAPSA Number]],'STD Mini Rifle'!B:B,'STD Mini Rifle'!I:I)</f>
        <v>0</v>
      </c>
      <c r="AE67" s="4">
        <f>_xlfn.XLOOKUP(Table2[[#This Row],[SAPSA Number]],'Open Mini Rifle'!B:B,'Open Mini Rifle'!I:I)</f>
        <v>0</v>
      </c>
      <c r="AF67" s="4">
        <f>_xlfn.XLOOKUP(Table2[[#This Row],[SAPSA Number]],'SA OPEN Shotgun'!B:B,'SA OPEN Shotgun'!I:I)</f>
        <v>0</v>
      </c>
      <c r="AG67" s="4">
        <f>_xlfn.XLOOKUP(Table2[[#This Row],[SAPSA Number]],'SA STD Shotgun'!B:B,'SA STD Shotgun'!I:I)</f>
        <v>4</v>
      </c>
      <c r="AH67" s="4">
        <f>_xlfn.XLOOKUP(Table2[[#This Row],[SAPSA Number]],'MAN STD Shotgun'!B:B,'MAN STD Shotgun'!I:I)</f>
        <v>0</v>
      </c>
      <c r="AI67" s="5">
        <f>_xlfn.XLOOKUP(Table2[[#This Row],[SAPSA Number]],'MODIFIED Shotgun'!B:B,'MODIFIED Shotgun'!I:I)</f>
        <v>0</v>
      </c>
    </row>
    <row r="68" spans="1:35" x14ac:dyDescent="0.25">
      <c r="A68" s="3">
        <v>3349</v>
      </c>
      <c r="B68" s="6" t="s">
        <v>555</v>
      </c>
      <c r="C68" s="6" t="s">
        <v>556</v>
      </c>
      <c r="D68" s="4" t="s">
        <v>557</v>
      </c>
      <c r="E68" s="79" t="str">
        <f ca="1">_xlfn.XLOOKUP(Table2[[#This Row],[SAPSA Number]],Table1[SAPSA number],Table1[Gender])</f>
        <v xml:space="preserve"> </v>
      </c>
      <c r="F68" s="4">
        <f ca="1">_xlfn.XLOOKUP(Table2[[#This Row],[SAPSA Number]],Table1[SAPSA number],Table1[Age])</f>
        <v>50</v>
      </c>
      <c r="G68" s="91" t="s">
        <v>720</v>
      </c>
      <c r="H68" s="72">
        <f>SUM(Table2[[#This Row],[Club Points]:[League Points Earned - Dec]])</f>
        <v>6</v>
      </c>
      <c r="I68" s="72">
        <f>SUM(Table2[[#This Row],[Std handgun]:[Modified]])</f>
        <v>4</v>
      </c>
      <c r="J68" s="4"/>
      <c r="K68" s="4"/>
      <c r="L68" s="4"/>
      <c r="M68" s="4"/>
      <c r="N68" s="4"/>
      <c r="O68" s="4"/>
      <c r="P68" s="4"/>
      <c r="Q68" s="4"/>
      <c r="R68" s="4"/>
      <c r="S68" s="4">
        <v>2</v>
      </c>
      <c r="T68" s="4"/>
      <c r="U68" s="64"/>
      <c r="V68" s="72">
        <f>_xlfn.XLOOKUP(Table2[[#This Row],[SAPSA Number]],'STD Handgun'!B:B,'STD Handgun'!I:I)</f>
        <v>0</v>
      </c>
      <c r="W68" s="72">
        <f>_xlfn.XLOOKUP(Table2[[#This Row],[SAPSA Number]],'PROD OPTICS Handgun'!B:B,'PROD OPTICS Handgun'!I:I)</f>
        <v>0</v>
      </c>
      <c r="X68" s="72">
        <f>_xlfn.XLOOKUP(Table2[[#This Row],[SAPSA Number]],'PROD Handgun'!B:B,'PROD Handgun'!I:I)</f>
        <v>0</v>
      </c>
      <c r="Y68" s="72">
        <f>_xlfn.XLOOKUP(Table2[[#This Row],[SAPSA Number]],'OPEN Handgun'!B:B,'OPEN Handgun'!I:I)</f>
        <v>0</v>
      </c>
      <c r="Z68" s="72">
        <f>_xlfn.XLOOKUP(Table2[[#This Row],[SAPSA Number]],'CLASSIC Handgun'!B:B,'CLASSIC Handgun'!I:I)</f>
        <v>0</v>
      </c>
      <c r="AA68" s="72">
        <f>_xlfn.XLOOKUP(Table2[[#This Row],[SAPSA Number]],PCC!B:B,PCC!I:I)</f>
        <v>0</v>
      </c>
      <c r="AB68" s="72">
        <f>_xlfn.XLOOKUP(Table2[[#This Row],[SAPSA Number]],'SAOpen Rifle'!B:B,'SAOpen Rifle'!I:I)</f>
        <v>3</v>
      </c>
      <c r="AC68" s="72">
        <f>_xlfn.XLOOKUP(Table2[[#This Row],[SAPSA Number]],'SA Std Rifle'!B:B,'SA Std Rifle'!I:I)</f>
        <v>1</v>
      </c>
      <c r="AD68" s="72">
        <f>_xlfn.XLOOKUP(Table2[[#This Row],[SAPSA Number]],'STD Mini Rifle'!B:B,'STD Mini Rifle'!I:I)</f>
        <v>0</v>
      </c>
      <c r="AE68" s="72">
        <f>_xlfn.XLOOKUP(Table2[[#This Row],[SAPSA Number]],'Open Mini Rifle'!B:B,'Open Mini Rifle'!I:I)</f>
        <v>0</v>
      </c>
      <c r="AF68" s="72">
        <f>_xlfn.XLOOKUP(Table2[[#This Row],[SAPSA Number]],'SA OPEN Shotgun'!B:B,'SA OPEN Shotgun'!I:I)</f>
        <v>0</v>
      </c>
      <c r="AG68" s="72">
        <f>_xlfn.XLOOKUP(Table2[[#This Row],[SAPSA Number]],'SA STD Shotgun'!B:B,'SA STD Shotgun'!I:I)</f>
        <v>0</v>
      </c>
      <c r="AH68" s="72">
        <f>_xlfn.XLOOKUP(Table2[[#This Row],[SAPSA Number]],'MAN STD Shotgun'!B:B,'MAN STD Shotgun'!I:I)</f>
        <v>0</v>
      </c>
      <c r="AI68" s="73">
        <f>_xlfn.XLOOKUP(Table2[[#This Row],[SAPSA Number]],'MODIFIED Shotgun'!B:B,'MODIFIED Shotgun'!I:I)</f>
        <v>0</v>
      </c>
    </row>
    <row r="69" spans="1:35" x14ac:dyDescent="0.25">
      <c r="A69" s="3">
        <v>3350</v>
      </c>
      <c r="B69" s="6" t="s">
        <v>114</v>
      </c>
      <c r="C69" s="6" t="s">
        <v>76</v>
      </c>
      <c r="D69" s="4" t="s">
        <v>115</v>
      </c>
      <c r="E69" s="1" t="str">
        <f ca="1">_xlfn.XLOOKUP(Table2[[#This Row],[SAPSA Number]],Table1[SAPSA number],Table1[Gender])</f>
        <v xml:space="preserve"> </v>
      </c>
      <c r="F69" s="4">
        <f ca="1">_xlfn.XLOOKUP(Table2[[#This Row],[SAPSA Number]],Table1[SAPSA number],Table1[Age])</f>
        <v>48</v>
      </c>
      <c r="G69" s="91" t="s">
        <v>720</v>
      </c>
      <c r="H69" s="4">
        <f>SUM(Table2[[#This Row],[Club Points]:[League Points Earned - Dec]])</f>
        <v>6</v>
      </c>
      <c r="I69" s="4">
        <f>SUM(Table2[[#This Row],[Std handgun]:[Modified]])</f>
        <v>4</v>
      </c>
      <c r="J69" s="4"/>
      <c r="K69" s="4"/>
      <c r="L69" s="4"/>
      <c r="M69" s="4"/>
      <c r="N69" s="4"/>
      <c r="O69" s="4"/>
      <c r="P69" s="4"/>
      <c r="Q69" s="4"/>
      <c r="R69" s="4"/>
      <c r="S69" s="4">
        <v>2</v>
      </c>
      <c r="T69" s="4"/>
      <c r="U69" s="64"/>
      <c r="V69" s="4">
        <f>_xlfn.XLOOKUP(Table2[[#This Row],[SAPSA Number]],'STD Handgun'!B:B,'STD Handgun'!I:I)</f>
        <v>0</v>
      </c>
      <c r="W69" s="4">
        <f>_xlfn.XLOOKUP(Table2[[#This Row],[SAPSA Number]],'PROD OPTICS Handgun'!B:B,'PROD OPTICS Handgun'!I:I)</f>
        <v>0</v>
      </c>
      <c r="X69" s="4">
        <f>_xlfn.XLOOKUP(Table2[[#This Row],[SAPSA Number]],'PROD Handgun'!B:B,'PROD Handgun'!I:I)</f>
        <v>0</v>
      </c>
      <c r="Y69" s="4">
        <f>_xlfn.XLOOKUP(Table2[[#This Row],[SAPSA Number]],'OPEN Handgun'!B:B,'OPEN Handgun'!I:I)</f>
        <v>0</v>
      </c>
      <c r="Z69" s="4">
        <f>_xlfn.XLOOKUP(Table2[[#This Row],[SAPSA Number]],'CLASSIC Handgun'!B:B,'CLASSIC Handgun'!I:I)</f>
        <v>0</v>
      </c>
      <c r="AA69" s="4">
        <f>_xlfn.XLOOKUP(Table2[[#This Row],[SAPSA Number]],PCC!B:B,PCC!I:I)</f>
        <v>0</v>
      </c>
      <c r="AB69" s="4">
        <f>_xlfn.XLOOKUP(Table2[[#This Row],[SAPSA Number]],'SAOpen Rifle'!B:B,'SAOpen Rifle'!I:I)</f>
        <v>4</v>
      </c>
      <c r="AC69" s="4">
        <f>_xlfn.XLOOKUP(Table2[[#This Row],[SAPSA Number]],'SA Std Rifle'!B:B,'SA Std Rifle'!I:I)</f>
        <v>0</v>
      </c>
      <c r="AD69" s="4">
        <f>_xlfn.XLOOKUP(Table2[[#This Row],[SAPSA Number]],'STD Mini Rifle'!B:B,'STD Mini Rifle'!I:I)</f>
        <v>0</v>
      </c>
      <c r="AE69" s="4">
        <f>_xlfn.XLOOKUP(Table2[[#This Row],[SAPSA Number]],'Open Mini Rifle'!B:B,'Open Mini Rifle'!I:I)</f>
        <v>0</v>
      </c>
      <c r="AF69" s="4">
        <f>_xlfn.XLOOKUP(Table2[[#This Row],[SAPSA Number]],'SA OPEN Shotgun'!B:B,'SA OPEN Shotgun'!I:I)</f>
        <v>0</v>
      </c>
      <c r="AG69" s="4">
        <f>_xlfn.XLOOKUP(Table2[[#This Row],[SAPSA Number]],'SA STD Shotgun'!B:B,'SA STD Shotgun'!I:I)</f>
        <v>0</v>
      </c>
      <c r="AH69" s="4">
        <f>_xlfn.XLOOKUP(Table2[[#This Row],[SAPSA Number]],'MAN STD Shotgun'!B:B,'MAN STD Shotgun'!I:I)</f>
        <v>0</v>
      </c>
      <c r="AI69" s="5">
        <f>_xlfn.XLOOKUP(Table2[[#This Row],[SAPSA Number]],'MODIFIED Shotgun'!B:B,'MODIFIED Shotgun'!I:I)</f>
        <v>0</v>
      </c>
    </row>
    <row r="70" spans="1:35" x14ac:dyDescent="0.25">
      <c r="A70" s="3">
        <v>3369</v>
      </c>
      <c r="B70" s="6" t="s">
        <v>52</v>
      </c>
      <c r="C70" s="6" t="s">
        <v>53</v>
      </c>
      <c r="D70" s="4" t="s">
        <v>54</v>
      </c>
      <c r="E70" s="1" t="str">
        <f ca="1">_xlfn.XLOOKUP(Table2[[#This Row],[SAPSA Number]],Table1[SAPSA number],Table1[Gender])</f>
        <v>S</v>
      </c>
      <c r="F70" s="4">
        <f ca="1">_xlfn.XLOOKUP(Table2[[#This Row],[SAPSA Number]],Table1[SAPSA number],Table1[Age])</f>
        <v>51</v>
      </c>
      <c r="G70" s="91" t="s">
        <v>720</v>
      </c>
      <c r="H70" s="4">
        <f>SUM(Table2[[#This Row],[Club Points]:[League Points Earned - Dec]])</f>
        <v>16</v>
      </c>
      <c r="I70" s="4">
        <f>SUM(Table2[[#This Row],[Std handgun]:[Modified]])</f>
        <v>16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>
        <f>_xlfn.XLOOKUP(Table2[[#This Row],[SAPSA Number]],'STD Handgun'!B:B,'STD Handgun'!I:I)</f>
        <v>0</v>
      </c>
      <c r="W70" s="4">
        <f>_xlfn.XLOOKUP(Table2[[#This Row],[SAPSA Number]],'PROD OPTICS Handgun'!B:B,'PROD OPTICS Handgun'!I:I)</f>
        <v>0</v>
      </c>
      <c r="X70" s="4">
        <f>_xlfn.XLOOKUP(Table2[[#This Row],[SAPSA Number]],'PROD Handgun'!B:B,'PROD Handgun'!I:I)</f>
        <v>0</v>
      </c>
      <c r="Y70" s="4">
        <f>_xlfn.XLOOKUP(Table2[[#This Row],[SAPSA Number]],'OPEN Handgun'!B:B,'OPEN Handgun'!I:I)</f>
        <v>0</v>
      </c>
      <c r="Z70" s="4">
        <f>_xlfn.XLOOKUP(Table2[[#This Row],[SAPSA Number]],'CLASSIC Handgun'!B:B,'CLASSIC Handgun'!I:I)</f>
        <v>0</v>
      </c>
      <c r="AA70" s="4">
        <f>_xlfn.XLOOKUP(Table2[[#This Row],[SAPSA Number]],PCC!B:B,PCC!I:I)</f>
        <v>5</v>
      </c>
      <c r="AB70" s="4">
        <f>_xlfn.XLOOKUP(Table2[[#This Row],[SAPSA Number]],'SAOpen Rifle'!B:B,'SAOpen Rifle'!I:I)</f>
        <v>0</v>
      </c>
      <c r="AC70" s="4">
        <f>_xlfn.XLOOKUP(Table2[[#This Row],[SAPSA Number]],'SA Std Rifle'!B:B,'SA Std Rifle'!I:I)</f>
        <v>0</v>
      </c>
      <c r="AD70" s="4">
        <f>_xlfn.XLOOKUP(Table2[[#This Row],[SAPSA Number]],'STD Mini Rifle'!B:B,'STD Mini Rifle'!I:I)</f>
        <v>0</v>
      </c>
      <c r="AE70" s="4">
        <f>_xlfn.XLOOKUP(Table2[[#This Row],[SAPSA Number]],'Open Mini Rifle'!B:B,'Open Mini Rifle'!I:I)</f>
        <v>8</v>
      </c>
      <c r="AF70" s="4">
        <f>_xlfn.XLOOKUP(Table2[[#This Row],[SAPSA Number]],'SA OPEN Shotgun'!B:B,'SA OPEN Shotgun'!I:I)</f>
        <v>0</v>
      </c>
      <c r="AG70" s="4">
        <f>_xlfn.XLOOKUP(Table2[[#This Row],[SAPSA Number]],'SA STD Shotgun'!B:B,'SA STD Shotgun'!I:I)</f>
        <v>0</v>
      </c>
      <c r="AH70" s="4">
        <f>_xlfn.XLOOKUP(Table2[[#This Row],[SAPSA Number]],'MAN STD Shotgun'!B:B,'MAN STD Shotgun'!I:I)</f>
        <v>3</v>
      </c>
      <c r="AI70" s="5">
        <f>_xlfn.XLOOKUP(Table2[[#This Row],[SAPSA Number]],'MODIFIED Shotgun'!B:B,'MODIFIED Shotgun'!I:I)</f>
        <v>0</v>
      </c>
    </row>
    <row r="71" spans="1:35" x14ac:dyDescent="0.25">
      <c r="A71" s="3">
        <v>3394</v>
      </c>
      <c r="B71" s="162" t="s">
        <v>538</v>
      </c>
      <c r="C71" s="162" t="s">
        <v>539</v>
      </c>
      <c r="D71" s="165" t="s">
        <v>540</v>
      </c>
      <c r="E71" s="79" t="str">
        <f>_xlfn.XLOOKUP(Table2[[#This Row],[SAPSA Number]],Table1[SAPSA number],Table1[Gender])</f>
        <v>S</v>
      </c>
      <c r="F71" s="4">
        <f ca="1">_xlfn.XLOOKUP(Table2[[#This Row],[SAPSA Number]],Table1[SAPSA number],Table1[Age])</f>
        <v>50</v>
      </c>
      <c r="G71" s="4"/>
      <c r="H71" s="72">
        <f>SUM(Table2[[#This Row],[Club Points]:[League Points Earned - Dec]])</f>
        <v>0</v>
      </c>
      <c r="I71" s="72">
        <f>SUM(Table2[[#This Row],[Std handgun]:[Modified]])</f>
        <v>0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72">
        <f>_xlfn.XLOOKUP(Table2[[#This Row],[SAPSA Number]],'STD Handgun'!B:B,'STD Handgun'!I:I)</f>
        <v>0</v>
      </c>
      <c r="W71" s="72">
        <f>_xlfn.XLOOKUP(Table2[[#This Row],[SAPSA Number]],'PROD OPTICS Handgun'!B:B,'PROD OPTICS Handgun'!I:I)</f>
        <v>0</v>
      </c>
      <c r="X71" s="72">
        <f>_xlfn.XLOOKUP(Table2[[#This Row],[SAPSA Number]],'PROD Handgun'!B:B,'PROD Handgun'!I:I)</f>
        <v>0</v>
      </c>
      <c r="Y71" s="72">
        <f>_xlfn.XLOOKUP(Table2[[#This Row],[SAPSA Number]],'OPEN Handgun'!B:B,'OPEN Handgun'!I:I)</f>
        <v>0</v>
      </c>
      <c r="Z71" s="72">
        <f>_xlfn.XLOOKUP(Table2[[#This Row],[SAPSA Number]],'CLASSIC Handgun'!B:B,'CLASSIC Handgun'!I:I)</f>
        <v>0</v>
      </c>
      <c r="AA71" s="72">
        <f>_xlfn.XLOOKUP(Table2[[#This Row],[SAPSA Number]],PCC!B:B,PCC!I:I)</f>
        <v>0</v>
      </c>
      <c r="AB71" s="72">
        <f>_xlfn.XLOOKUP(Table2[[#This Row],[SAPSA Number]],'SAOpen Rifle'!B:B,'SAOpen Rifle'!I:I)</f>
        <v>0</v>
      </c>
      <c r="AC71" s="72">
        <f>_xlfn.XLOOKUP(Table2[[#This Row],[SAPSA Number]],'SA Std Rifle'!B:B,'SA Std Rifle'!I:I)</f>
        <v>0</v>
      </c>
      <c r="AD71" s="72">
        <f>_xlfn.XLOOKUP(Table2[[#This Row],[SAPSA Number]],'STD Mini Rifle'!B:B,'STD Mini Rifle'!I:I)</f>
        <v>0</v>
      </c>
      <c r="AE71" s="72">
        <f>_xlfn.XLOOKUP(Table2[[#This Row],[SAPSA Number]],'Open Mini Rifle'!B:B,'Open Mini Rifle'!I:I)</f>
        <v>0</v>
      </c>
      <c r="AF71" s="72">
        <f>_xlfn.XLOOKUP(Table2[[#This Row],[SAPSA Number]],'SA OPEN Shotgun'!B:B,'SA OPEN Shotgun'!I:I)</f>
        <v>0</v>
      </c>
      <c r="AG71" s="72">
        <f>_xlfn.XLOOKUP(Table2[[#This Row],[SAPSA Number]],'SA STD Shotgun'!B:B,'SA STD Shotgun'!I:I)</f>
        <v>0</v>
      </c>
      <c r="AH71" s="72">
        <f>_xlfn.XLOOKUP(Table2[[#This Row],[SAPSA Number]],'MAN STD Shotgun'!B:B,'MAN STD Shotgun'!I:I)</f>
        <v>0</v>
      </c>
      <c r="AI71" s="73">
        <f>_xlfn.XLOOKUP(Table2[[#This Row],[SAPSA Number]],'MODIFIED Shotgun'!B:B,'MODIFIED Shotgun'!I:I)</f>
        <v>0</v>
      </c>
    </row>
    <row r="72" spans="1:35" x14ac:dyDescent="0.25">
      <c r="A72" s="3">
        <v>3395</v>
      </c>
      <c r="B72" s="6" t="s">
        <v>46</v>
      </c>
      <c r="C72" s="6" t="s">
        <v>47</v>
      </c>
      <c r="D72" s="4" t="s">
        <v>27</v>
      </c>
      <c r="E72" s="1" t="str">
        <f>_xlfn.XLOOKUP(Table2[[#This Row],[SAPSA Number]],Table1[SAPSA number],Table1[Gender])</f>
        <v>Lady</v>
      </c>
      <c r="F72" s="4">
        <f ca="1">_xlfn.XLOOKUP(Table2[[#This Row],[SAPSA Number]],Table1[SAPSA number],Table1[Age])</f>
        <v>54</v>
      </c>
      <c r="G72" s="91" t="s">
        <v>720</v>
      </c>
      <c r="H72" s="4">
        <f>SUM(Table2[[#This Row],[Club Points]:[League Points Earned - Dec]])</f>
        <v>31</v>
      </c>
      <c r="I72" s="4">
        <f>SUM(Table2[[#This Row],[Std handgun]:[Modified]])</f>
        <v>6</v>
      </c>
      <c r="J72" s="4"/>
      <c r="K72" s="4"/>
      <c r="L72" s="4">
        <v>4</v>
      </c>
      <c r="M72" s="4">
        <v>3</v>
      </c>
      <c r="N72" s="4">
        <v>2</v>
      </c>
      <c r="O72" s="4">
        <v>5</v>
      </c>
      <c r="P72" s="4"/>
      <c r="Q72" s="4"/>
      <c r="R72" s="4">
        <v>6</v>
      </c>
      <c r="S72" s="4">
        <v>2</v>
      </c>
      <c r="T72" s="4"/>
      <c r="U72" s="4">
        <v>3</v>
      </c>
      <c r="V72" s="4">
        <f>_xlfn.XLOOKUP(Table2[[#This Row],[SAPSA Number]],'STD Handgun'!B:B,'STD Handgun'!I:I)</f>
        <v>0</v>
      </c>
      <c r="W72" s="4">
        <f>_xlfn.XLOOKUP(Table2[[#This Row],[SAPSA Number]],'PROD OPTICS Handgun'!B:B,'PROD OPTICS Handgun'!I:I)</f>
        <v>0</v>
      </c>
      <c r="X72" s="4">
        <f>_xlfn.XLOOKUP(Table2[[#This Row],[SAPSA Number]],'PROD Handgun'!B:B,'PROD Handgun'!I:I)</f>
        <v>0</v>
      </c>
      <c r="Y72" s="4">
        <f>_xlfn.XLOOKUP(Table2[[#This Row],[SAPSA Number]],'OPEN Handgun'!B:B,'OPEN Handgun'!I:I)</f>
        <v>0</v>
      </c>
      <c r="Z72" s="4">
        <f>_xlfn.XLOOKUP(Table2[[#This Row],[SAPSA Number]],'CLASSIC Handgun'!B:B,'CLASSIC Handgun'!I:I)</f>
        <v>0</v>
      </c>
      <c r="AA72" s="4">
        <f>_xlfn.XLOOKUP(Table2[[#This Row],[SAPSA Number]],PCC!B:B,PCC!I:I)</f>
        <v>2</v>
      </c>
      <c r="AB72" s="4">
        <f>_xlfn.XLOOKUP(Table2[[#This Row],[SAPSA Number]],'SAOpen Rifle'!B:B,'SAOpen Rifle'!I:I)</f>
        <v>1</v>
      </c>
      <c r="AC72" s="4">
        <f>_xlfn.XLOOKUP(Table2[[#This Row],[SAPSA Number]],'SA Std Rifle'!B:B,'SA Std Rifle'!I:I)</f>
        <v>0</v>
      </c>
      <c r="AD72" s="4">
        <f>_xlfn.XLOOKUP(Table2[[#This Row],[SAPSA Number]],'STD Mini Rifle'!B:B,'STD Mini Rifle'!I:I)</f>
        <v>0</v>
      </c>
      <c r="AE72" s="4">
        <f>_xlfn.XLOOKUP(Table2[[#This Row],[SAPSA Number]],'Open Mini Rifle'!B:B,'Open Mini Rifle'!I:I)</f>
        <v>0</v>
      </c>
      <c r="AF72" s="4">
        <f>_xlfn.XLOOKUP(Table2[[#This Row],[SAPSA Number]],'SA OPEN Shotgun'!B:B,'SA OPEN Shotgun'!I:I)</f>
        <v>0</v>
      </c>
      <c r="AG72" s="4">
        <f>_xlfn.XLOOKUP(Table2[[#This Row],[SAPSA Number]],'SA STD Shotgun'!B:B,'SA STD Shotgun'!I:I)</f>
        <v>3</v>
      </c>
      <c r="AH72" s="4">
        <f>_xlfn.XLOOKUP(Table2[[#This Row],[SAPSA Number]],'MAN STD Shotgun'!B:B,'MAN STD Shotgun'!I:I)</f>
        <v>0</v>
      </c>
      <c r="AI72" s="5">
        <f>_xlfn.XLOOKUP(Table2[[#This Row],[SAPSA Number]],'MODIFIED Shotgun'!B:B,'MODIFIED Shotgun'!I:I)</f>
        <v>0</v>
      </c>
    </row>
    <row r="73" spans="1:35" x14ac:dyDescent="0.25">
      <c r="A73" s="3">
        <v>3396</v>
      </c>
      <c r="B73" s="6" t="s">
        <v>334</v>
      </c>
      <c r="C73" s="6" t="s">
        <v>47</v>
      </c>
      <c r="D73" s="4" t="s">
        <v>335</v>
      </c>
      <c r="E73" s="1" t="str">
        <f ca="1">_xlfn.XLOOKUP(Table2[[#This Row],[SAPSA Number]],Table1[SAPSA number],Table1[Gender])</f>
        <v>SS</v>
      </c>
      <c r="F73" s="4">
        <f ca="1">_xlfn.XLOOKUP(Table2[[#This Row],[SAPSA Number]],Table1[SAPSA number],Table1[Age])</f>
        <v>68</v>
      </c>
      <c r="G73" s="91" t="s">
        <v>720</v>
      </c>
      <c r="H73" s="4">
        <f>SUM(Table2[[#This Row],[Club Points]:[League Points Earned - Dec]])</f>
        <v>37</v>
      </c>
      <c r="I73" s="4">
        <f>SUM(Table2[[#This Row],[Std handgun]:[Modified]])</f>
        <v>8</v>
      </c>
      <c r="J73" s="4"/>
      <c r="K73" s="4"/>
      <c r="L73" s="4">
        <v>4</v>
      </c>
      <c r="M73" s="4">
        <v>7</v>
      </c>
      <c r="N73" s="4">
        <v>2</v>
      </c>
      <c r="O73" s="4">
        <v>5</v>
      </c>
      <c r="P73" s="4"/>
      <c r="Q73" s="4"/>
      <c r="R73" s="4">
        <v>6</v>
      </c>
      <c r="S73" s="4">
        <v>2</v>
      </c>
      <c r="T73" s="4"/>
      <c r="U73" s="4">
        <v>3</v>
      </c>
      <c r="V73" s="4">
        <f>_xlfn.XLOOKUP(Table2[[#This Row],[SAPSA Number]],'STD Handgun'!B:B,'STD Handgun'!I:I)</f>
        <v>0</v>
      </c>
      <c r="W73" s="4">
        <f>_xlfn.XLOOKUP(Table2[[#This Row],[SAPSA Number]],'PROD OPTICS Handgun'!B:B,'PROD OPTICS Handgun'!I:I)</f>
        <v>0</v>
      </c>
      <c r="X73" s="4">
        <f>_xlfn.XLOOKUP(Table2[[#This Row],[SAPSA Number]],'PROD Handgun'!B:B,'PROD Handgun'!I:I)</f>
        <v>0</v>
      </c>
      <c r="Y73" s="4">
        <f>_xlfn.XLOOKUP(Table2[[#This Row],[SAPSA Number]],'OPEN Handgun'!B:B,'OPEN Handgun'!I:I)</f>
        <v>0</v>
      </c>
      <c r="Z73" s="4">
        <f>_xlfn.XLOOKUP(Table2[[#This Row],[SAPSA Number]],'CLASSIC Handgun'!B:B,'CLASSIC Handgun'!I:I)</f>
        <v>0</v>
      </c>
      <c r="AA73" s="4">
        <f>_xlfn.XLOOKUP(Table2[[#This Row],[SAPSA Number]],PCC!B:B,PCC!I:I)</f>
        <v>2</v>
      </c>
      <c r="AB73" s="4">
        <f>_xlfn.XLOOKUP(Table2[[#This Row],[SAPSA Number]],'SAOpen Rifle'!B:B,'SAOpen Rifle'!I:I)</f>
        <v>1</v>
      </c>
      <c r="AC73" s="4">
        <f>_xlfn.XLOOKUP(Table2[[#This Row],[SAPSA Number]],'SA Std Rifle'!B:B,'SA Std Rifle'!I:I)</f>
        <v>0</v>
      </c>
      <c r="AD73" s="4">
        <f>_xlfn.XLOOKUP(Table2[[#This Row],[SAPSA Number]],'STD Mini Rifle'!B:B,'STD Mini Rifle'!I:I)</f>
        <v>0</v>
      </c>
      <c r="AE73" s="4">
        <f>_xlfn.XLOOKUP(Table2[[#This Row],[SAPSA Number]],'Open Mini Rifle'!B:B,'Open Mini Rifle'!I:I)</f>
        <v>0</v>
      </c>
      <c r="AF73" s="4">
        <f>_xlfn.XLOOKUP(Table2[[#This Row],[SAPSA Number]],'SA OPEN Shotgun'!B:B,'SA OPEN Shotgun'!I:I)</f>
        <v>5</v>
      </c>
      <c r="AG73" s="4">
        <f>_xlfn.XLOOKUP(Table2[[#This Row],[SAPSA Number]],'SA STD Shotgun'!B:B,'SA STD Shotgun'!I:I)</f>
        <v>0</v>
      </c>
      <c r="AH73" s="4">
        <f>_xlfn.XLOOKUP(Table2[[#This Row],[SAPSA Number]],'MAN STD Shotgun'!B:B,'MAN STD Shotgun'!I:I)</f>
        <v>0</v>
      </c>
      <c r="AI73" s="5">
        <f>_xlfn.XLOOKUP(Table2[[#This Row],[SAPSA Number]],'MODIFIED Shotgun'!B:B,'MODIFIED Shotgun'!I:I)</f>
        <v>0</v>
      </c>
    </row>
    <row r="74" spans="1:35" x14ac:dyDescent="0.25">
      <c r="A74" s="3">
        <v>3416</v>
      </c>
      <c r="B74" s="6" t="s">
        <v>201</v>
      </c>
      <c r="C74" s="6" t="s">
        <v>202</v>
      </c>
      <c r="D74" s="4" t="s">
        <v>203</v>
      </c>
      <c r="E74" s="1" t="str">
        <f ca="1">_xlfn.XLOOKUP(Table2[[#This Row],[SAPSA Number]],Table1[SAPSA number],Table1[Gender])</f>
        <v xml:space="preserve"> </v>
      </c>
      <c r="F74" s="4">
        <f ca="1">_xlfn.XLOOKUP(Table2[[#This Row],[SAPSA Number]],Table1[SAPSA number],Table1[Age])</f>
        <v>39</v>
      </c>
      <c r="G74" s="91" t="s">
        <v>720</v>
      </c>
      <c r="H74" s="4">
        <f>SUM(Table2[[#This Row],[Club Points]:[League Points Earned - Dec]])</f>
        <v>31</v>
      </c>
      <c r="I74" s="4">
        <f>SUM(Table2[[#This Row],[Std handgun]:[Modified]])</f>
        <v>7</v>
      </c>
      <c r="J74" s="4"/>
      <c r="K74" s="4">
        <v>2</v>
      </c>
      <c r="L74" s="4">
        <v>3</v>
      </c>
      <c r="M74" s="4">
        <v>4</v>
      </c>
      <c r="N74" s="4"/>
      <c r="O74" s="4"/>
      <c r="P74" s="4"/>
      <c r="Q74" s="4">
        <v>2</v>
      </c>
      <c r="R74" s="4">
        <v>5</v>
      </c>
      <c r="S74" s="4">
        <v>6</v>
      </c>
      <c r="T74" s="4">
        <v>2</v>
      </c>
      <c r="U74" s="4"/>
      <c r="V74" s="4">
        <f>_xlfn.XLOOKUP(Table2[[#This Row],[SAPSA Number]],'STD Handgun'!B:B,'STD Handgun'!I:I)</f>
        <v>4</v>
      </c>
      <c r="W74" s="4">
        <f>_xlfn.XLOOKUP(Table2[[#This Row],[SAPSA Number]],'PROD OPTICS Handgun'!B:B,'PROD OPTICS Handgun'!I:I)</f>
        <v>0</v>
      </c>
      <c r="X74" s="4">
        <f>_xlfn.XLOOKUP(Table2[[#This Row],[SAPSA Number]],'PROD Handgun'!B:B,'PROD Handgun'!I:I)</f>
        <v>0</v>
      </c>
      <c r="Y74" s="4">
        <f>_xlfn.XLOOKUP(Table2[[#This Row],[SAPSA Number]],'OPEN Handgun'!B:B,'OPEN Handgun'!I:I)</f>
        <v>0</v>
      </c>
      <c r="Z74" s="4">
        <f>_xlfn.XLOOKUP(Table2[[#This Row],[SAPSA Number]],'CLASSIC Handgun'!B:B,'CLASSIC Handgun'!I:I)</f>
        <v>0</v>
      </c>
      <c r="AA74" s="4">
        <f>_xlfn.XLOOKUP(Table2[[#This Row],[SAPSA Number]],PCC!B:B,PCC!I:I)</f>
        <v>0</v>
      </c>
      <c r="AB74" s="4">
        <f>_xlfn.XLOOKUP(Table2[[#This Row],[SAPSA Number]],'SAOpen Rifle'!B:B,'SAOpen Rifle'!I:I)</f>
        <v>2</v>
      </c>
      <c r="AC74" s="4">
        <f>_xlfn.XLOOKUP(Table2[[#This Row],[SAPSA Number]],'SA Std Rifle'!B:B,'SA Std Rifle'!I:I)</f>
        <v>0</v>
      </c>
      <c r="AD74" s="4">
        <f>_xlfn.XLOOKUP(Table2[[#This Row],[SAPSA Number]],'STD Mini Rifle'!B:B,'STD Mini Rifle'!I:I)</f>
        <v>0</v>
      </c>
      <c r="AE74" s="4">
        <f>_xlfn.XLOOKUP(Table2[[#This Row],[SAPSA Number]],'Open Mini Rifle'!B:B,'Open Mini Rifle'!I:I)</f>
        <v>1</v>
      </c>
      <c r="AF74" s="4">
        <f>_xlfn.XLOOKUP(Table2[[#This Row],[SAPSA Number]],'SA OPEN Shotgun'!B:B,'SA OPEN Shotgun'!I:I)</f>
        <v>0</v>
      </c>
      <c r="AG74" s="4">
        <f>_xlfn.XLOOKUP(Table2[[#This Row],[SAPSA Number]],'SA STD Shotgun'!B:B,'SA STD Shotgun'!I:I)</f>
        <v>0</v>
      </c>
      <c r="AH74" s="4">
        <f>_xlfn.XLOOKUP(Table2[[#This Row],[SAPSA Number]],'MAN STD Shotgun'!B:B,'MAN STD Shotgun'!I:I)</f>
        <v>0</v>
      </c>
      <c r="AI74" s="5">
        <f>_xlfn.XLOOKUP(Table2[[#This Row],[SAPSA Number]],'MODIFIED Shotgun'!B:B,'MODIFIED Shotgun'!I:I)</f>
        <v>0</v>
      </c>
    </row>
    <row r="75" spans="1:35" x14ac:dyDescent="0.25">
      <c r="A75" s="3">
        <v>3576</v>
      </c>
      <c r="B75" s="6" t="s">
        <v>88</v>
      </c>
      <c r="C75" s="6" t="s">
        <v>76</v>
      </c>
      <c r="D75" s="4" t="s">
        <v>89</v>
      </c>
      <c r="E75" s="1" t="str">
        <f ca="1">_xlfn.XLOOKUP(Table2[[#This Row],[SAPSA Number]],Table1[SAPSA number],Table1[Gender])</f>
        <v xml:space="preserve"> </v>
      </c>
      <c r="F75" s="4">
        <f ca="1">_xlfn.XLOOKUP(Table2[[#This Row],[SAPSA Number]],Table1[SAPSA number],Table1[Age])</f>
        <v>44</v>
      </c>
      <c r="G75" s="91" t="s">
        <v>720</v>
      </c>
      <c r="H75" s="4">
        <f>SUM(Table2[[#This Row],[Club Points]:[League Points Earned - Dec]])</f>
        <v>8</v>
      </c>
      <c r="I75" s="4">
        <f>SUM(Table2[[#This Row],[Std handgun]:[Modified]])</f>
        <v>2</v>
      </c>
      <c r="J75" s="4"/>
      <c r="K75" s="4"/>
      <c r="L75" s="4">
        <v>2</v>
      </c>
      <c r="M75" s="4">
        <v>2</v>
      </c>
      <c r="N75" s="4"/>
      <c r="O75" s="4"/>
      <c r="P75" s="4"/>
      <c r="Q75" s="4"/>
      <c r="R75" s="4"/>
      <c r="S75" s="4">
        <v>2</v>
      </c>
      <c r="T75" s="4"/>
      <c r="U75" s="4"/>
      <c r="V75" s="4">
        <f>_xlfn.XLOOKUP(Table2[[#This Row],[SAPSA Number]],'STD Handgun'!B:B,'STD Handgun'!I:I)</f>
        <v>0</v>
      </c>
      <c r="W75" s="4">
        <f>_xlfn.XLOOKUP(Table2[[#This Row],[SAPSA Number]],'PROD OPTICS Handgun'!B:B,'PROD OPTICS Handgun'!I:I)</f>
        <v>0</v>
      </c>
      <c r="X75" s="4">
        <f>_xlfn.XLOOKUP(Table2[[#This Row],[SAPSA Number]],'PROD Handgun'!B:B,'PROD Handgun'!I:I)</f>
        <v>2</v>
      </c>
      <c r="Y75" s="4">
        <f>_xlfn.XLOOKUP(Table2[[#This Row],[SAPSA Number]],'OPEN Handgun'!B:B,'OPEN Handgun'!I:I)</f>
        <v>0</v>
      </c>
      <c r="Z75" s="4">
        <f>_xlfn.XLOOKUP(Table2[[#This Row],[SAPSA Number]],'CLASSIC Handgun'!B:B,'CLASSIC Handgun'!I:I)</f>
        <v>0</v>
      </c>
      <c r="AA75" s="4">
        <f>_xlfn.XLOOKUP(Table2[[#This Row],[SAPSA Number]],PCC!B:B,PCC!I:I)</f>
        <v>0</v>
      </c>
      <c r="AB75" s="4">
        <f>_xlfn.XLOOKUP(Table2[[#This Row],[SAPSA Number]],'SAOpen Rifle'!B:B,'SAOpen Rifle'!I:I)</f>
        <v>0</v>
      </c>
      <c r="AC75" s="4">
        <f>_xlfn.XLOOKUP(Table2[[#This Row],[SAPSA Number]],'SA Std Rifle'!B:B,'SA Std Rifle'!I:I)</f>
        <v>0</v>
      </c>
      <c r="AD75" s="4">
        <f>_xlfn.XLOOKUP(Table2[[#This Row],[SAPSA Number]],'STD Mini Rifle'!B:B,'STD Mini Rifle'!I:I)</f>
        <v>0</v>
      </c>
      <c r="AE75" s="4">
        <f>_xlfn.XLOOKUP(Table2[[#This Row],[SAPSA Number]],'Open Mini Rifle'!B:B,'Open Mini Rifle'!I:I)</f>
        <v>0</v>
      </c>
      <c r="AF75" s="4">
        <f>_xlfn.XLOOKUP(Table2[[#This Row],[SAPSA Number]],'SA OPEN Shotgun'!B:B,'SA OPEN Shotgun'!I:I)</f>
        <v>0</v>
      </c>
      <c r="AG75" s="4">
        <f>_xlfn.XLOOKUP(Table2[[#This Row],[SAPSA Number]],'SA STD Shotgun'!B:B,'SA STD Shotgun'!I:I)</f>
        <v>0</v>
      </c>
      <c r="AH75" s="4">
        <f>_xlfn.XLOOKUP(Table2[[#This Row],[SAPSA Number]],'MAN STD Shotgun'!B:B,'MAN STD Shotgun'!I:I)</f>
        <v>0</v>
      </c>
      <c r="AI75" s="5">
        <f>_xlfn.XLOOKUP(Table2[[#This Row],[SAPSA Number]],'MODIFIED Shotgun'!B:B,'MODIFIED Shotgun'!I:I)</f>
        <v>0</v>
      </c>
    </row>
    <row r="76" spans="1:35" x14ac:dyDescent="0.25">
      <c r="A76" s="3">
        <v>3577</v>
      </c>
      <c r="B76" s="6" t="s">
        <v>698</v>
      </c>
      <c r="C76" s="6" t="s">
        <v>699</v>
      </c>
      <c r="D76" s="4" t="s">
        <v>837</v>
      </c>
      <c r="E76" s="79" t="str">
        <f ca="1">_xlfn.XLOOKUP(Table2[[#This Row],[SAPSA Number]],Table1[SAPSA number],Table1[Gender])</f>
        <v xml:space="preserve"> </v>
      </c>
      <c r="F76" s="4">
        <f ca="1">_xlfn.XLOOKUP(Table2[[#This Row],[SAPSA Number]],Table1[SAPSA number],Table1[Age])</f>
        <v>41</v>
      </c>
      <c r="G76" s="4">
        <v>5</v>
      </c>
      <c r="H76" s="72">
        <f>SUM(Table2[[#This Row],[Club Points]:[League Points Earned - Dec]])</f>
        <v>6</v>
      </c>
      <c r="I76" s="72">
        <f>SUM(Table2[[#This Row],[Std handgun]:[Modified]])</f>
        <v>6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72">
        <f>_xlfn.XLOOKUP(Table2[[#This Row],[SAPSA Number]],'STD Handgun'!B:B,'STD Handgun'!I:I)</f>
        <v>0</v>
      </c>
      <c r="W76" s="72">
        <f>_xlfn.XLOOKUP(Table2[[#This Row],[SAPSA Number]],'PROD OPTICS Handgun'!B:B,'PROD OPTICS Handgun'!I:I)</f>
        <v>0</v>
      </c>
      <c r="X76" s="72">
        <f>_xlfn.XLOOKUP(Table2[[#This Row],[SAPSA Number]],'PROD Handgun'!B:B,'PROD Handgun'!I:I)</f>
        <v>4</v>
      </c>
      <c r="Y76" s="72">
        <f>_xlfn.XLOOKUP(Table2[[#This Row],[SAPSA Number]],'OPEN Handgun'!B:B,'OPEN Handgun'!I:I)</f>
        <v>0</v>
      </c>
      <c r="Z76" s="72">
        <f>_xlfn.XLOOKUP(Table2[[#This Row],[SAPSA Number]],'CLASSIC Handgun'!B:B,'CLASSIC Handgun'!I:I)</f>
        <v>0</v>
      </c>
      <c r="AA76" s="72">
        <f>_xlfn.XLOOKUP(Table2[[#This Row],[SAPSA Number]],PCC!B:B,PCC!I:I)</f>
        <v>0</v>
      </c>
      <c r="AB76" s="72">
        <f>_xlfn.XLOOKUP(Table2[[#This Row],[SAPSA Number]],'SAOpen Rifle'!B:B,'SAOpen Rifle'!I:I)</f>
        <v>2</v>
      </c>
      <c r="AC76" s="72">
        <f>_xlfn.XLOOKUP(Table2[[#This Row],[SAPSA Number]],'SA Std Rifle'!B:B,'SA Std Rifle'!I:I)</f>
        <v>0</v>
      </c>
      <c r="AD76" s="72">
        <f>_xlfn.XLOOKUP(Table2[[#This Row],[SAPSA Number]],'STD Mini Rifle'!B:B,'STD Mini Rifle'!I:I)</f>
        <v>0</v>
      </c>
      <c r="AE76" s="72">
        <f>_xlfn.XLOOKUP(Table2[[#This Row],[SAPSA Number]],'Open Mini Rifle'!B:B,'Open Mini Rifle'!I:I)</f>
        <v>0</v>
      </c>
      <c r="AF76" s="72">
        <f>_xlfn.XLOOKUP(Table2[[#This Row],[SAPSA Number]],'SA OPEN Shotgun'!B:B,'SA OPEN Shotgun'!I:I)</f>
        <v>0</v>
      </c>
      <c r="AG76" s="72">
        <f>_xlfn.XLOOKUP(Table2[[#This Row],[SAPSA Number]],'SA STD Shotgun'!B:B,'SA STD Shotgun'!I:I)</f>
        <v>0</v>
      </c>
      <c r="AH76" s="72">
        <f>_xlfn.XLOOKUP(Table2[[#This Row],[SAPSA Number]],'MAN STD Shotgun'!B:B,'MAN STD Shotgun'!I:I)</f>
        <v>0</v>
      </c>
      <c r="AI76" s="73">
        <f>_xlfn.XLOOKUP(Table2[[#This Row],[SAPSA Number]],'MODIFIED Shotgun'!B:B,'MODIFIED Shotgun'!I:I)</f>
        <v>0</v>
      </c>
    </row>
    <row r="77" spans="1:35" x14ac:dyDescent="0.25">
      <c r="A77" s="3">
        <v>3587</v>
      </c>
      <c r="B77" s="6" t="s">
        <v>135</v>
      </c>
      <c r="C77" s="6" t="s">
        <v>136</v>
      </c>
      <c r="D77" s="4" t="s">
        <v>137</v>
      </c>
      <c r="E77" s="1" t="str">
        <f ca="1">_xlfn.XLOOKUP(Table2[[#This Row],[SAPSA Number]],Table1[SAPSA number],Table1[Gender])</f>
        <v xml:space="preserve"> </v>
      </c>
      <c r="F77" s="4">
        <f ca="1">_xlfn.XLOOKUP(Table2[[#This Row],[SAPSA Number]],Table1[SAPSA number],Table1[Age])</f>
        <v>37</v>
      </c>
      <c r="G77" s="4">
        <v>2</v>
      </c>
      <c r="H77" s="4">
        <f>SUM(Table2[[#This Row],[Club Points]:[League Points Earned - Dec]])</f>
        <v>2</v>
      </c>
      <c r="I77" s="4">
        <f>SUM(Table2[[#This Row],[Std handgun]:[Modified]])</f>
        <v>2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>
        <f>_xlfn.XLOOKUP(Table2[[#This Row],[SAPSA Number]],'STD Handgun'!B:B,'STD Handgun'!I:I)</f>
        <v>0</v>
      </c>
      <c r="W77" s="4">
        <f>_xlfn.XLOOKUP(Table2[[#This Row],[SAPSA Number]],'PROD OPTICS Handgun'!B:B,'PROD OPTICS Handgun'!I:I)</f>
        <v>0</v>
      </c>
      <c r="X77" s="4">
        <f>_xlfn.XLOOKUP(Table2[[#This Row],[SAPSA Number]],'PROD Handgun'!B:B,'PROD Handgun'!I:I)</f>
        <v>0</v>
      </c>
      <c r="Y77" s="4">
        <f>_xlfn.XLOOKUP(Table2[[#This Row],[SAPSA Number]],'OPEN Handgun'!B:B,'OPEN Handgun'!I:I)</f>
        <v>0</v>
      </c>
      <c r="Z77" s="4">
        <f>_xlfn.XLOOKUP(Table2[[#This Row],[SAPSA Number]],'CLASSIC Handgun'!B:B,'CLASSIC Handgun'!I:I)</f>
        <v>0</v>
      </c>
      <c r="AA77" s="4">
        <f>_xlfn.XLOOKUP(Table2[[#This Row],[SAPSA Number]],PCC!B:B,PCC!I:I)</f>
        <v>1</v>
      </c>
      <c r="AB77" s="4">
        <f>_xlfn.XLOOKUP(Table2[[#This Row],[SAPSA Number]],'SAOpen Rifle'!B:B,'SAOpen Rifle'!I:I)</f>
        <v>1</v>
      </c>
      <c r="AC77" s="4">
        <f>_xlfn.XLOOKUP(Table2[[#This Row],[SAPSA Number]],'SA Std Rifle'!B:B,'SA Std Rifle'!I:I)</f>
        <v>0</v>
      </c>
      <c r="AD77" s="4">
        <f>_xlfn.XLOOKUP(Table2[[#This Row],[SAPSA Number]],'STD Mini Rifle'!B:B,'STD Mini Rifle'!I:I)</f>
        <v>0</v>
      </c>
      <c r="AE77" s="4">
        <f>_xlfn.XLOOKUP(Table2[[#This Row],[SAPSA Number]],'Open Mini Rifle'!B:B,'Open Mini Rifle'!I:I)</f>
        <v>0</v>
      </c>
      <c r="AF77" s="4">
        <f>_xlfn.XLOOKUP(Table2[[#This Row],[SAPSA Number]],'SA OPEN Shotgun'!B:B,'SA OPEN Shotgun'!I:I)</f>
        <v>0</v>
      </c>
      <c r="AG77" s="4">
        <f>_xlfn.XLOOKUP(Table2[[#This Row],[SAPSA Number]],'SA STD Shotgun'!B:B,'SA STD Shotgun'!I:I)</f>
        <v>0</v>
      </c>
      <c r="AH77" s="4">
        <f>_xlfn.XLOOKUP(Table2[[#This Row],[SAPSA Number]],'MAN STD Shotgun'!B:B,'MAN STD Shotgun'!I:I)</f>
        <v>0</v>
      </c>
      <c r="AI77" s="5">
        <f>_xlfn.XLOOKUP(Table2[[#This Row],[SAPSA Number]],'MODIFIED Shotgun'!B:B,'MODIFIED Shotgun'!I:I)</f>
        <v>0</v>
      </c>
    </row>
    <row r="78" spans="1:35" x14ac:dyDescent="0.25">
      <c r="A78" s="3">
        <v>3703</v>
      </c>
      <c r="B78" s="6" t="s">
        <v>279</v>
      </c>
      <c r="C78" s="6" t="s">
        <v>280</v>
      </c>
      <c r="D78" s="4" t="s">
        <v>277</v>
      </c>
      <c r="E78" s="1" t="str">
        <f ca="1">_xlfn.XLOOKUP(Table2[[#This Row],[SAPSA Number]],Table1[SAPSA number],Table1[Gender])</f>
        <v>S</v>
      </c>
      <c r="F78" s="4">
        <f ca="1">_xlfn.XLOOKUP(Table2[[#This Row],[SAPSA Number]],Table1[SAPSA number],Table1[Age])</f>
        <v>53</v>
      </c>
      <c r="G78" s="91" t="s">
        <v>720</v>
      </c>
      <c r="H78" s="4">
        <f>SUM(Table2[[#This Row],[Club Points]:[League Points Earned - Dec]])</f>
        <v>11</v>
      </c>
      <c r="I78" s="4">
        <f>SUM(Table2[[#This Row],[Std handgun]:[Modified]])</f>
        <v>10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>
        <v>1</v>
      </c>
      <c r="V78" s="4">
        <f>_xlfn.XLOOKUP(Table2[[#This Row],[SAPSA Number]],'STD Handgun'!B:B,'STD Handgun'!I:I)</f>
        <v>0</v>
      </c>
      <c r="W78" s="4">
        <f>_xlfn.XLOOKUP(Table2[[#This Row],[SAPSA Number]],'PROD OPTICS Handgun'!B:B,'PROD OPTICS Handgun'!I:I)</f>
        <v>4</v>
      </c>
      <c r="X78" s="4">
        <f>_xlfn.XLOOKUP(Table2[[#This Row],[SAPSA Number]],'PROD Handgun'!B:B,'PROD Handgun'!I:I)</f>
        <v>1</v>
      </c>
      <c r="Y78" s="4">
        <f>_xlfn.XLOOKUP(Table2[[#This Row],[SAPSA Number]],'OPEN Handgun'!B:B,'OPEN Handgun'!I:I)</f>
        <v>0</v>
      </c>
      <c r="Z78" s="4">
        <f>_xlfn.XLOOKUP(Table2[[#This Row],[SAPSA Number]],'CLASSIC Handgun'!B:B,'CLASSIC Handgun'!I:I)</f>
        <v>0</v>
      </c>
      <c r="AA78" s="4">
        <f>_xlfn.XLOOKUP(Table2[[#This Row],[SAPSA Number]],PCC!B:B,PCC!I:I)</f>
        <v>0</v>
      </c>
      <c r="AB78" s="4">
        <f>_xlfn.XLOOKUP(Table2[[#This Row],[SAPSA Number]],'SAOpen Rifle'!B:B,'SAOpen Rifle'!I:I)</f>
        <v>5</v>
      </c>
      <c r="AC78" s="4">
        <f>_xlfn.XLOOKUP(Table2[[#This Row],[SAPSA Number]],'SA Std Rifle'!B:B,'SA Std Rifle'!I:I)</f>
        <v>0</v>
      </c>
      <c r="AD78" s="4">
        <f>_xlfn.XLOOKUP(Table2[[#This Row],[SAPSA Number]],'STD Mini Rifle'!B:B,'STD Mini Rifle'!I:I)</f>
        <v>0</v>
      </c>
      <c r="AE78" s="4">
        <f>_xlfn.XLOOKUP(Table2[[#This Row],[SAPSA Number]],'Open Mini Rifle'!B:B,'Open Mini Rifle'!I:I)</f>
        <v>0</v>
      </c>
      <c r="AF78" s="4">
        <f>_xlfn.XLOOKUP(Table2[[#This Row],[SAPSA Number]],'SA OPEN Shotgun'!B:B,'SA OPEN Shotgun'!I:I)</f>
        <v>0</v>
      </c>
      <c r="AG78" s="4">
        <f>_xlfn.XLOOKUP(Table2[[#This Row],[SAPSA Number]],'SA STD Shotgun'!B:B,'SA STD Shotgun'!I:I)</f>
        <v>0</v>
      </c>
      <c r="AH78" s="4">
        <f>_xlfn.XLOOKUP(Table2[[#This Row],[SAPSA Number]],'MAN STD Shotgun'!B:B,'MAN STD Shotgun'!I:I)</f>
        <v>0</v>
      </c>
      <c r="AI78" s="5">
        <f>_xlfn.XLOOKUP(Table2[[#This Row],[SAPSA Number]],'MODIFIED Shotgun'!B:B,'MODIFIED Shotgun'!I:I)</f>
        <v>0</v>
      </c>
    </row>
    <row r="79" spans="1:35" x14ac:dyDescent="0.25">
      <c r="A79" s="3">
        <v>3782</v>
      </c>
      <c r="B79" s="6" t="s">
        <v>247</v>
      </c>
      <c r="C79" s="6" t="s">
        <v>248</v>
      </c>
      <c r="D79" s="4" t="s">
        <v>249</v>
      </c>
      <c r="E79" s="1" t="str">
        <f ca="1">_xlfn.XLOOKUP(Table2[[#This Row],[SAPSA Number]],Table1[SAPSA number],Table1[Gender])</f>
        <v>S</v>
      </c>
      <c r="F79" s="4">
        <f ca="1">_xlfn.XLOOKUP(Table2[[#This Row],[SAPSA Number]],Table1[SAPSA number],Table1[Age])</f>
        <v>52</v>
      </c>
      <c r="G79" s="91" t="s">
        <v>720</v>
      </c>
      <c r="H79" s="4">
        <f>SUM(Table2[[#This Row],[Club Points]:[League Points Earned - Dec]])</f>
        <v>6</v>
      </c>
      <c r="I79" s="4">
        <f>SUM(Table2[[#This Row],[Std handgun]:[Modified]])</f>
        <v>2</v>
      </c>
      <c r="J79" s="4"/>
      <c r="K79" s="4"/>
      <c r="L79" s="4"/>
      <c r="M79" s="4">
        <v>4</v>
      </c>
      <c r="N79" s="4"/>
      <c r="O79" s="4"/>
      <c r="P79" s="4"/>
      <c r="Q79" s="4"/>
      <c r="R79" s="4"/>
      <c r="S79" s="4"/>
      <c r="T79" s="4"/>
      <c r="U79" s="4"/>
      <c r="V79" s="4">
        <f>_xlfn.XLOOKUP(Table2[[#This Row],[SAPSA Number]],'STD Handgun'!B:B,'STD Handgun'!I:I)</f>
        <v>0</v>
      </c>
      <c r="W79" s="4">
        <f>_xlfn.XLOOKUP(Table2[[#This Row],[SAPSA Number]],'PROD OPTICS Handgun'!B:B,'PROD OPTICS Handgun'!I:I)</f>
        <v>0</v>
      </c>
      <c r="X79" s="4">
        <f>_xlfn.XLOOKUP(Table2[[#This Row],[SAPSA Number]],'PROD Handgun'!B:B,'PROD Handgun'!I:I)</f>
        <v>0</v>
      </c>
      <c r="Y79" s="4">
        <f>_xlfn.XLOOKUP(Table2[[#This Row],[SAPSA Number]],'OPEN Handgun'!B:B,'OPEN Handgun'!I:I)</f>
        <v>0</v>
      </c>
      <c r="Z79" s="4">
        <f>_xlfn.XLOOKUP(Table2[[#This Row],[SAPSA Number]],'CLASSIC Handgun'!B:B,'CLASSIC Handgun'!I:I)</f>
        <v>0</v>
      </c>
      <c r="AA79" s="4">
        <f>_xlfn.XLOOKUP(Table2[[#This Row],[SAPSA Number]],PCC!B:B,PCC!I:I)</f>
        <v>0</v>
      </c>
      <c r="AB79" s="4">
        <f>_xlfn.XLOOKUP(Table2[[#This Row],[SAPSA Number]],'SAOpen Rifle'!B:B,'SAOpen Rifle'!I:I)</f>
        <v>1</v>
      </c>
      <c r="AC79" s="4">
        <f>_xlfn.XLOOKUP(Table2[[#This Row],[SAPSA Number]],'SA Std Rifle'!B:B,'SA Std Rifle'!I:I)</f>
        <v>0</v>
      </c>
      <c r="AD79" s="4">
        <f>_xlfn.XLOOKUP(Table2[[#This Row],[SAPSA Number]],'STD Mini Rifle'!B:B,'STD Mini Rifle'!I:I)</f>
        <v>0</v>
      </c>
      <c r="AE79" s="4">
        <f>_xlfn.XLOOKUP(Table2[[#This Row],[SAPSA Number]],'Open Mini Rifle'!B:B,'Open Mini Rifle'!I:I)</f>
        <v>1</v>
      </c>
      <c r="AF79" s="4">
        <f>_xlfn.XLOOKUP(Table2[[#This Row],[SAPSA Number]],'SA OPEN Shotgun'!B:B,'SA OPEN Shotgun'!I:I)</f>
        <v>0</v>
      </c>
      <c r="AG79" s="4">
        <f>_xlfn.XLOOKUP(Table2[[#This Row],[SAPSA Number]],'SA STD Shotgun'!B:B,'SA STD Shotgun'!I:I)</f>
        <v>0</v>
      </c>
      <c r="AH79" s="4">
        <f>_xlfn.XLOOKUP(Table2[[#This Row],[SAPSA Number]],'MAN STD Shotgun'!B:B,'MAN STD Shotgun'!I:I)</f>
        <v>0</v>
      </c>
      <c r="AI79" s="5">
        <f>_xlfn.XLOOKUP(Table2[[#This Row],[SAPSA Number]],'MODIFIED Shotgun'!B:B,'MODIFIED Shotgun'!I:I)</f>
        <v>0</v>
      </c>
    </row>
    <row r="80" spans="1:35" x14ac:dyDescent="0.25">
      <c r="A80" s="3">
        <v>3810</v>
      </c>
      <c r="B80" s="6" t="s">
        <v>526</v>
      </c>
      <c r="C80" s="6" t="s">
        <v>527</v>
      </c>
      <c r="D80" s="4" t="s">
        <v>528</v>
      </c>
      <c r="E80" s="1" t="str">
        <f ca="1">_xlfn.XLOOKUP(Table2[[#This Row],[SAPSA Number]],Table1[SAPSA number],Table1[Gender])</f>
        <v>S</v>
      </c>
      <c r="F80" s="4">
        <f ca="1">_xlfn.XLOOKUP(Table2[[#This Row],[SAPSA Number]],Table1[SAPSA number],Table1[Age])</f>
        <v>54</v>
      </c>
      <c r="G80" s="91" t="s">
        <v>720</v>
      </c>
      <c r="H80" s="4">
        <f>SUM(Table2[[#This Row],[Club Points]:[League Points Earned - Dec]])</f>
        <v>15</v>
      </c>
      <c r="I80" s="4">
        <f>SUM(Table2[[#This Row],[Std handgun]:[Modified]])</f>
        <v>6</v>
      </c>
      <c r="J80" s="4"/>
      <c r="K80" s="4">
        <v>2</v>
      </c>
      <c r="L80" s="4">
        <v>2</v>
      </c>
      <c r="M80" s="4"/>
      <c r="N80" s="4"/>
      <c r="O80" s="4"/>
      <c r="P80" s="4"/>
      <c r="Q80" s="4">
        <v>2</v>
      </c>
      <c r="R80" s="4"/>
      <c r="S80" s="4"/>
      <c r="T80" s="4">
        <v>2</v>
      </c>
      <c r="U80" s="4">
        <v>1</v>
      </c>
      <c r="V80" s="4">
        <f>_xlfn.XLOOKUP(Table2[[#This Row],[SAPSA Number]],'STD Handgun'!B:B,'STD Handgun'!I:I)</f>
        <v>2</v>
      </c>
      <c r="W80" s="4">
        <f>_xlfn.XLOOKUP(Table2[[#This Row],[SAPSA Number]],'PROD OPTICS Handgun'!B:B,'PROD OPTICS Handgun'!I:I)</f>
        <v>0</v>
      </c>
      <c r="X80" s="4">
        <f>_xlfn.XLOOKUP(Table2[[#This Row],[SAPSA Number]],'PROD Handgun'!B:B,'PROD Handgun'!I:I)</f>
        <v>4</v>
      </c>
      <c r="Y80" s="4">
        <f>_xlfn.XLOOKUP(Table2[[#This Row],[SAPSA Number]],'OPEN Handgun'!B:B,'OPEN Handgun'!I:I)</f>
        <v>0</v>
      </c>
      <c r="Z80" s="4">
        <f>_xlfn.XLOOKUP(Table2[[#This Row],[SAPSA Number]],'CLASSIC Handgun'!B:B,'CLASSIC Handgun'!I:I)</f>
        <v>0</v>
      </c>
      <c r="AA80" s="4">
        <f>_xlfn.XLOOKUP(Table2[[#This Row],[SAPSA Number]],PCC!B:B,PCC!I:I)</f>
        <v>0</v>
      </c>
      <c r="AB80" s="4">
        <f>_xlfn.XLOOKUP(Table2[[#This Row],[SAPSA Number]],'SAOpen Rifle'!B:B,'SAOpen Rifle'!I:I)</f>
        <v>0</v>
      </c>
      <c r="AC80" s="4">
        <f>_xlfn.XLOOKUP(Table2[[#This Row],[SAPSA Number]],'SA Std Rifle'!B:B,'SA Std Rifle'!I:I)</f>
        <v>0</v>
      </c>
      <c r="AD80" s="4">
        <f>_xlfn.XLOOKUP(Table2[[#This Row],[SAPSA Number]],'STD Mini Rifle'!B:B,'STD Mini Rifle'!I:I)</f>
        <v>0</v>
      </c>
      <c r="AE80" s="4">
        <f>_xlfn.XLOOKUP(Table2[[#This Row],[SAPSA Number]],'Open Mini Rifle'!B:B,'Open Mini Rifle'!I:I)</f>
        <v>0</v>
      </c>
      <c r="AF80" s="4">
        <f>_xlfn.XLOOKUP(Table2[[#This Row],[SAPSA Number]],'SA OPEN Shotgun'!B:B,'SA OPEN Shotgun'!I:I)</f>
        <v>0</v>
      </c>
      <c r="AG80" s="4">
        <f>_xlfn.XLOOKUP(Table2[[#This Row],[SAPSA Number]],'SA STD Shotgun'!B:B,'SA STD Shotgun'!I:I)</f>
        <v>0</v>
      </c>
      <c r="AH80" s="4">
        <f>_xlfn.XLOOKUP(Table2[[#This Row],[SAPSA Number]],'MAN STD Shotgun'!B:B,'MAN STD Shotgun'!I:I)</f>
        <v>0</v>
      </c>
      <c r="AI80" s="5">
        <f>_xlfn.XLOOKUP(Table2[[#This Row],[SAPSA Number]],'MODIFIED Shotgun'!B:B,'MODIFIED Shotgun'!I:I)</f>
        <v>0</v>
      </c>
    </row>
    <row r="81" spans="1:35" x14ac:dyDescent="0.25">
      <c r="A81" s="3">
        <v>3822</v>
      </c>
      <c r="B81" s="6" t="s">
        <v>594</v>
      </c>
      <c r="C81" s="6" t="s">
        <v>595</v>
      </c>
      <c r="D81" s="4" t="s">
        <v>596</v>
      </c>
      <c r="E81" s="1" t="str">
        <f ca="1">_xlfn.XLOOKUP(Table2[[#This Row],[SAPSA Number]],Table1[SAPSA number],Table1[Gender])</f>
        <v xml:space="preserve"> </v>
      </c>
      <c r="F81" s="4">
        <f ca="1">_xlfn.XLOOKUP(Table2[[#This Row],[SAPSA Number]],Table1[SAPSA number],Table1[Age])</f>
        <v>49</v>
      </c>
      <c r="G81" s="91" t="s">
        <v>720</v>
      </c>
      <c r="H81" s="4">
        <f>SUM(Table2[[#This Row],[Club Points]:[League Points Earned - Dec]])</f>
        <v>10</v>
      </c>
      <c r="I81" s="4">
        <f>SUM(Table2[[#This Row],[Std handgun]:[Modified]])</f>
        <v>6</v>
      </c>
      <c r="J81" s="4"/>
      <c r="K81" s="4"/>
      <c r="L81" s="4">
        <v>2</v>
      </c>
      <c r="M81" s="4"/>
      <c r="N81" s="4"/>
      <c r="O81" s="4"/>
      <c r="P81" s="4"/>
      <c r="Q81" s="4">
        <v>2</v>
      </c>
      <c r="R81" s="4"/>
      <c r="S81" s="4"/>
      <c r="T81" s="4"/>
      <c r="U81" s="4"/>
      <c r="V81" s="4">
        <f>_xlfn.XLOOKUP(Table2[[#This Row],[SAPSA Number]],'STD Handgun'!B:B,'STD Handgun'!I:I)</f>
        <v>0</v>
      </c>
      <c r="W81" s="4">
        <f>_xlfn.XLOOKUP(Table2[[#This Row],[SAPSA Number]],'PROD OPTICS Handgun'!B:B,'PROD OPTICS Handgun'!I:I)</f>
        <v>0</v>
      </c>
      <c r="X81" s="4">
        <f>_xlfn.XLOOKUP(Table2[[#This Row],[SAPSA Number]],'PROD Handgun'!B:B,'PROD Handgun'!I:I)</f>
        <v>5</v>
      </c>
      <c r="Y81" s="4">
        <f>_xlfn.XLOOKUP(Table2[[#This Row],[SAPSA Number]],'OPEN Handgun'!B:B,'OPEN Handgun'!I:I)</f>
        <v>0</v>
      </c>
      <c r="Z81" s="4">
        <f>_xlfn.XLOOKUP(Table2[[#This Row],[SAPSA Number]],'CLASSIC Handgun'!B:B,'CLASSIC Handgun'!I:I)</f>
        <v>0</v>
      </c>
      <c r="AA81" s="4">
        <f>_xlfn.XLOOKUP(Table2[[#This Row],[SAPSA Number]],PCC!B:B,PCC!I:I)</f>
        <v>1</v>
      </c>
      <c r="AB81" s="4">
        <f>_xlfn.XLOOKUP(Table2[[#This Row],[SAPSA Number]],'SAOpen Rifle'!B:B,'SAOpen Rifle'!I:I)</f>
        <v>0</v>
      </c>
      <c r="AC81" s="4">
        <f>_xlfn.XLOOKUP(Table2[[#This Row],[SAPSA Number]],'SA Std Rifle'!B:B,'SA Std Rifle'!I:I)</f>
        <v>0</v>
      </c>
      <c r="AD81" s="4">
        <f>_xlfn.XLOOKUP(Table2[[#This Row],[SAPSA Number]],'STD Mini Rifle'!B:B,'STD Mini Rifle'!I:I)</f>
        <v>0</v>
      </c>
      <c r="AE81" s="4">
        <f>_xlfn.XLOOKUP(Table2[[#This Row],[SAPSA Number]],'Open Mini Rifle'!B:B,'Open Mini Rifle'!I:I)</f>
        <v>0</v>
      </c>
      <c r="AF81" s="4">
        <f>_xlfn.XLOOKUP(Table2[[#This Row],[SAPSA Number]],'SA OPEN Shotgun'!B:B,'SA OPEN Shotgun'!I:I)</f>
        <v>0</v>
      </c>
      <c r="AG81" s="4">
        <f>_xlfn.XLOOKUP(Table2[[#This Row],[SAPSA Number]],'SA STD Shotgun'!B:B,'SA STD Shotgun'!I:I)</f>
        <v>0</v>
      </c>
      <c r="AH81" s="4">
        <f>_xlfn.XLOOKUP(Table2[[#This Row],[SAPSA Number]],'MAN STD Shotgun'!B:B,'MAN STD Shotgun'!I:I)</f>
        <v>0</v>
      </c>
      <c r="AI81" s="5">
        <f>_xlfn.XLOOKUP(Table2[[#This Row],[SAPSA Number]],'MODIFIED Shotgun'!B:B,'MODIFIED Shotgun'!I:I)</f>
        <v>0</v>
      </c>
    </row>
    <row r="82" spans="1:35" x14ac:dyDescent="0.25">
      <c r="A82" s="3">
        <v>3832</v>
      </c>
      <c r="B82" s="6" t="s">
        <v>169</v>
      </c>
      <c r="C82" s="6" t="s">
        <v>170</v>
      </c>
      <c r="D82" s="4" t="s">
        <v>171</v>
      </c>
      <c r="E82" s="1" t="str">
        <f>_xlfn.XLOOKUP(Table2[[#This Row],[SAPSA Number]],Table1[SAPSA number],Table1[Gender])</f>
        <v>S</v>
      </c>
      <c r="F82" s="4">
        <f ca="1">_xlfn.XLOOKUP(Table2[[#This Row],[SAPSA Number]],Table1[SAPSA number],Table1[Age])</f>
        <v>50</v>
      </c>
      <c r="G82" s="91" t="s">
        <v>720</v>
      </c>
      <c r="H82" s="4">
        <f>SUM(Table2[[#This Row],[Club Points]:[League Points Earned - Dec]])</f>
        <v>41</v>
      </c>
      <c r="I82" s="4">
        <f>SUM(Table2[[#This Row],[Std handgun]:[Modified]])</f>
        <v>14</v>
      </c>
      <c r="J82" s="4"/>
      <c r="K82" s="4">
        <v>3</v>
      </c>
      <c r="L82" s="4">
        <v>4</v>
      </c>
      <c r="M82" s="4">
        <v>4</v>
      </c>
      <c r="N82" s="4">
        <v>2</v>
      </c>
      <c r="O82" s="4">
        <v>2</v>
      </c>
      <c r="P82" s="4"/>
      <c r="Q82" s="4">
        <v>4</v>
      </c>
      <c r="R82" s="4">
        <v>3</v>
      </c>
      <c r="S82" s="4">
        <v>2</v>
      </c>
      <c r="T82" s="4">
        <v>2</v>
      </c>
      <c r="U82" s="4">
        <v>1</v>
      </c>
      <c r="V82" s="4">
        <f>_xlfn.XLOOKUP(Table2[[#This Row],[SAPSA Number]],'STD Handgun'!B:B,'STD Handgun'!I:I)</f>
        <v>0</v>
      </c>
      <c r="W82" s="4">
        <f>_xlfn.XLOOKUP(Table2[[#This Row],[SAPSA Number]],'PROD OPTICS Handgun'!B:B,'PROD OPTICS Handgun'!I:I)</f>
        <v>8</v>
      </c>
      <c r="X82" s="4">
        <f>_xlfn.XLOOKUP(Table2[[#This Row],[SAPSA Number]],'PROD Handgun'!B:B,'PROD Handgun'!I:I)</f>
        <v>0</v>
      </c>
      <c r="Y82" s="4">
        <f>_xlfn.XLOOKUP(Table2[[#This Row],[SAPSA Number]],'OPEN Handgun'!B:B,'OPEN Handgun'!I:I)</f>
        <v>0</v>
      </c>
      <c r="Z82" s="4">
        <f>_xlfn.XLOOKUP(Table2[[#This Row],[SAPSA Number]],'CLASSIC Handgun'!B:B,'CLASSIC Handgun'!I:I)</f>
        <v>0</v>
      </c>
      <c r="AA82" s="4">
        <f>_xlfn.XLOOKUP(Table2[[#This Row],[SAPSA Number]],PCC!B:B,PCC!I:I)</f>
        <v>0</v>
      </c>
      <c r="AB82" s="4">
        <f>_xlfn.XLOOKUP(Table2[[#This Row],[SAPSA Number]],'SAOpen Rifle'!B:B,'SAOpen Rifle'!I:I)</f>
        <v>6</v>
      </c>
      <c r="AC82" s="4">
        <f>_xlfn.XLOOKUP(Table2[[#This Row],[SAPSA Number]],'SA Std Rifle'!B:B,'SA Std Rifle'!I:I)</f>
        <v>0</v>
      </c>
      <c r="AD82" s="4">
        <f>_xlfn.XLOOKUP(Table2[[#This Row],[SAPSA Number]],'STD Mini Rifle'!B:B,'STD Mini Rifle'!I:I)</f>
        <v>0</v>
      </c>
      <c r="AE82" s="4">
        <f>_xlfn.XLOOKUP(Table2[[#This Row],[SAPSA Number]],'Open Mini Rifle'!B:B,'Open Mini Rifle'!I:I)</f>
        <v>0</v>
      </c>
      <c r="AF82" s="4">
        <f>_xlfn.XLOOKUP(Table2[[#This Row],[SAPSA Number]],'SA OPEN Shotgun'!B:B,'SA OPEN Shotgun'!I:I)</f>
        <v>0</v>
      </c>
      <c r="AG82" s="4">
        <f>_xlfn.XLOOKUP(Table2[[#This Row],[SAPSA Number]],'SA STD Shotgun'!B:B,'SA STD Shotgun'!I:I)</f>
        <v>0</v>
      </c>
      <c r="AH82" s="4">
        <f>_xlfn.XLOOKUP(Table2[[#This Row],[SAPSA Number]],'MAN STD Shotgun'!B:B,'MAN STD Shotgun'!I:I)</f>
        <v>0</v>
      </c>
      <c r="AI82" s="5">
        <f>_xlfn.XLOOKUP(Table2[[#This Row],[SAPSA Number]],'MODIFIED Shotgun'!B:B,'MODIFIED Shotgun'!I:I)</f>
        <v>0</v>
      </c>
    </row>
    <row r="83" spans="1:35" x14ac:dyDescent="0.25">
      <c r="A83" s="3">
        <v>3836</v>
      </c>
      <c r="B83" s="6" t="s">
        <v>158</v>
      </c>
      <c r="C83" s="6" t="s">
        <v>164</v>
      </c>
      <c r="D83" s="4" t="s">
        <v>144</v>
      </c>
      <c r="E83" s="1" t="str">
        <f ca="1">_xlfn.XLOOKUP(Table2[[#This Row],[SAPSA Number]],Table1[SAPSA number],Table1[Gender])</f>
        <v>SS</v>
      </c>
      <c r="F83" s="4">
        <f ca="1">_xlfn.XLOOKUP(Table2[[#This Row],[SAPSA Number]],Table1[SAPSA number],Table1[Age])</f>
        <v>65</v>
      </c>
      <c r="G83" s="4">
        <v>0</v>
      </c>
      <c r="H83" s="4">
        <f>SUM(Table2[[#This Row],[Club Points]:[League Points Earned - Dec]])</f>
        <v>0</v>
      </c>
      <c r="I83" s="4">
        <f>SUM(Table2[[#This Row],[Std handgun]:[Modified]])</f>
        <v>0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64"/>
      <c r="V83" s="4">
        <f>_xlfn.XLOOKUP(Table2[[#This Row],[SAPSA Number]],'STD Handgun'!B:B,'STD Handgun'!I:I)</f>
        <v>0</v>
      </c>
      <c r="W83" s="4">
        <f>_xlfn.XLOOKUP(Table2[[#This Row],[SAPSA Number]],'PROD OPTICS Handgun'!B:B,'PROD OPTICS Handgun'!I:I)</f>
        <v>0</v>
      </c>
      <c r="X83" s="4">
        <f>_xlfn.XLOOKUP(Table2[[#This Row],[SAPSA Number]],'PROD Handgun'!B:B,'PROD Handgun'!I:I)</f>
        <v>0</v>
      </c>
      <c r="Y83" s="4">
        <f>_xlfn.XLOOKUP(Table2[[#This Row],[SAPSA Number]],'OPEN Handgun'!B:B,'OPEN Handgun'!I:I)</f>
        <v>0</v>
      </c>
      <c r="Z83" s="4">
        <f>_xlfn.XLOOKUP(Table2[[#This Row],[SAPSA Number]],'CLASSIC Handgun'!B:B,'CLASSIC Handgun'!I:I)</f>
        <v>0</v>
      </c>
      <c r="AA83" s="4">
        <f>_xlfn.XLOOKUP(Table2[[#This Row],[SAPSA Number]],PCC!B:B,PCC!I:I)</f>
        <v>0</v>
      </c>
      <c r="AB83" s="4">
        <f>_xlfn.XLOOKUP(Table2[[#This Row],[SAPSA Number]],'SAOpen Rifle'!B:B,'SAOpen Rifle'!I:I)</f>
        <v>0</v>
      </c>
      <c r="AC83" s="4">
        <f>_xlfn.XLOOKUP(Table2[[#This Row],[SAPSA Number]],'SA Std Rifle'!B:B,'SA Std Rifle'!I:I)</f>
        <v>0</v>
      </c>
      <c r="AD83" s="4">
        <f>_xlfn.XLOOKUP(Table2[[#This Row],[SAPSA Number]],'STD Mini Rifle'!B:B,'STD Mini Rifle'!I:I)</f>
        <v>0</v>
      </c>
      <c r="AE83" s="4">
        <f>_xlfn.XLOOKUP(Table2[[#This Row],[SAPSA Number]],'Open Mini Rifle'!B:B,'Open Mini Rifle'!I:I)</f>
        <v>0</v>
      </c>
      <c r="AF83" s="4">
        <f>_xlfn.XLOOKUP(Table2[[#This Row],[SAPSA Number]],'SA OPEN Shotgun'!B:B,'SA OPEN Shotgun'!I:I)</f>
        <v>0</v>
      </c>
      <c r="AG83" s="4">
        <f>_xlfn.XLOOKUP(Table2[[#This Row],[SAPSA Number]],'SA STD Shotgun'!B:B,'SA STD Shotgun'!I:I)</f>
        <v>0</v>
      </c>
      <c r="AH83" s="4">
        <f>_xlfn.XLOOKUP(Table2[[#This Row],[SAPSA Number]],'MAN STD Shotgun'!B:B,'MAN STD Shotgun'!I:I)</f>
        <v>0</v>
      </c>
      <c r="AI83" s="5">
        <f>_xlfn.XLOOKUP(Table2[[#This Row],[SAPSA Number]],'MODIFIED Shotgun'!B:B,'MODIFIED Shotgun'!I:I)</f>
        <v>0</v>
      </c>
    </row>
    <row r="84" spans="1:35" x14ac:dyDescent="0.25">
      <c r="A84" s="3">
        <v>3837</v>
      </c>
      <c r="B84" s="6" t="s">
        <v>800</v>
      </c>
      <c r="C84" s="6" t="s">
        <v>801</v>
      </c>
      <c r="D84" s="4" t="s">
        <v>176</v>
      </c>
      <c r="E84" s="1" t="str">
        <f ca="1">_xlfn.XLOOKUP(Table2[[#This Row],[SAPSA Number]],Table1[SAPSA number],Table1[Gender])</f>
        <v xml:space="preserve"> </v>
      </c>
      <c r="F84" s="4">
        <f ca="1">_xlfn.XLOOKUP(Table2[[#This Row],[SAPSA Number]],Table1[SAPSA number],Table1[Age])</f>
        <v>46</v>
      </c>
      <c r="G84" s="4">
        <v>2</v>
      </c>
      <c r="H84" s="4">
        <f>SUM(Table2[[#This Row],[Club Points]:[League Points Earned - Dec]])</f>
        <v>2</v>
      </c>
      <c r="I84" s="4">
        <f>SUM(Table2[[#This Row],[Std handgun]:[Modified]])</f>
        <v>0</v>
      </c>
      <c r="J84" s="4"/>
      <c r="K84" s="4"/>
      <c r="L84" s="4"/>
      <c r="M84" s="4"/>
      <c r="N84" s="4"/>
      <c r="O84" s="4">
        <v>2</v>
      </c>
      <c r="P84" s="4"/>
      <c r="Q84" s="4"/>
      <c r="R84" s="4"/>
      <c r="S84" s="4"/>
      <c r="T84" s="4"/>
      <c r="U84" s="4"/>
      <c r="V84" s="4">
        <f>_xlfn.XLOOKUP(Table2[[#This Row],[SAPSA Number]],'STD Handgun'!B:B,'STD Handgun'!I:I)</f>
        <v>0</v>
      </c>
      <c r="W84" s="4">
        <f>_xlfn.XLOOKUP(Table2[[#This Row],[SAPSA Number]],'PROD OPTICS Handgun'!B:B,'PROD OPTICS Handgun'!I:I)</f>
        <v>0</v>
      </c>
      <c r="X84" s="4">
        <f>_xlfn.XLOOKUP(Table2[[#This Row],[SAPSA Number]],'PROD Handgun'!B:B,'PROD Handgun'!I:I)</f>
        <v>0</v>
      </c>
      <c r="Y84" s="4">
        <f>_xlfn.XLOOKUP(Table2[[#This Row],[SAPSA Number]],'OPEN Handgun'!B:B,'OPEN Handgun'!I:I)</f>
        <v>0</v>
      </c>
      <c r="Z84" s="4">
        <f>_xlfn.XLOOKUP(Table2[[#This Row],[SAPSA Number]],'CLASSIC Handgun'!B:B,'CLASSIC Handgun'!I:I)</f>
        <v>0</v>
      </c>
      <c r="AA84" s="4">
        <f>_xlfn.XLOOKUP(Table2[[#This Row],[SAPSA Number]],PCC!B:B,PCC!I:I)</f>
        <v>0</v>
      </c>
      <c r="AB84" s="4">
        <f>_xlfn.XLOOKUP(Table2[[#This Row],[SAPSA Number]],'SAOpen Rifle'!B:B,'SAOpen Rifle'!I:I)</f>
        <v>0</v>
      </c>
      <c r="AC84" s="4">
        <f>_xlfn.XLOOKUP(Table2[[#This Row],[SAPSA Number]],'SA Std Rifle'!B:B,'SA Std Rifle'!I:I)</f>
        <v>0</v>
      </c>
      <c r="AD84" s="4">
        <f>_xlfn.XLOOKUP(Table2[[#This Row],[SAPSA Number]],'STD Mini Rifle'!B:B,'STD Mini Rifle'!I:I)</f>
        <v>0</v>
      </c>
      <c r="AE84" s="4">
        <f>_xlfn.XLOOKUP(Table2[[#This Row],[SAPSA Number]],'Open Mini Rifle'!B:B,'Open Mini Rifle'!I:I)</f>
        <v>0</v>
      </c>
      <c r="AF84" s="4">
        <f>_xlfn.XLOOKUP(Table2[[#This Row],[SAPSA Number]],'SA OPEN Shotgun'!B:B,'SA OPEN Shotgun'!I:I)</f>
        <v>0</v>
      </c>
      <c r="AG84" s="4">
        <f>_xlfn.XLOOKUP(Table2[[#This Row],[SAPSA Number]],'SA STD Shotgun'!B:B,'SA STD Shotgun'!I:I)</f>
        <v>0</v>
      </c>
      <c r="AH84" s="4">
        <f>_xlfn.XLOOKUP(Table2[[#This Row],[SAPSA Number]],'MAN STD Shotgun'!B:B,'MAN STD Shotgun'!I:I)</f>
        <v>0</v>
      </c>
      <c r="AI84" s="5">
        <f>_xlfn.XLOOKUP(Table2[[#This Row],[SAPSA Number]],'MODIFIED Shotgun'!B:B,'MODIFIED Shotgun'!I:I)</f>
        <v>0</v>
      </c>
    </row>
    <row r="85" spans="1:35" x14ac:dyDescent="0.25">
      <c r="A85" s="3">
        <v>3842</v>
      </c>
      <c r="B85" s="6" t="s">
        <v>759</v>
      </c>
      <c r="C85" s="6" t="s">
        <v>760</v>
      </c>
      <c r="D85" s="4" t="s">
        <v>285</v>
      </c>
      <c r="E85" s="79" t="str">
        <f ca="1">_xlfn.XLOOKUP(Table2[[#This Row],[SAPSA Number]],Table1[SAPSA number],Table1[Gender])</f>
        <v xml:space="preserve"> </v>
      </c>
      <c r="F85" s="4">
        <f ca="1">_xlfn.XLOOKUP(Table2[[#This Row],[SAPSA Number]],Table1[SAPSA number],Table1[Age])</f>
        <v>42</v>
      </c>
      <c r="G85" s="4">
        <v>0</v>
      </c>
      <c r="H85" s="72">
        <f>SUM(Table2[[#This Row],[Club Points]:[League Points Earned - Dec]])</f>
        <v>0</v>
      </c>
      <c r="I85" s="72">
        <f>SUM(Table2[[#This Row],[Std handgun]:[Modified]])</f>
        <v>0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64"/>
      <c r="V85" s="72">
        <f>_xlfn.XLOOKUP(Table2[[#This Row],[SAPSA Number]],'STD Handgun'!B:B,'STD Handgun'!I:I)</f>
        <v>0</v>
      </c>
      <c r="W85" s="72">
        <f>_xlfn.XLOOKUP(Table2[[#This Row],[SAPSA Number]],'PROD OPTICS Handgun'!B:B,'PROD OPTICS Handgun'!I:I)</f>
        <v>0</v>
      </c>
      <c r="X85" s="72">
        <f>_xlfn.XLOOKUP(Table2[[#This Row],[SAPSA Number]],'PROD Handgun'!B:B,'PROD Handgun'!I:I)</f>
        <v>0</v>
      </c>
      <c r="Y85" s="72">
        <f>_xlfn.XLOOKUP(Table2[[#This Row],[SAPSA Number]],'OPEN Handgun'!B:B,'OPEN Handgun'!I:I)</f>
        <v>0</v>
      </c>
      <c r="Z85" s="72">
        <f>_xlfn.XLOOKUP(Table2[[#This Row],[SAPSA Number]],'CLASSIC Handgun'!B:B,'CLASSIC Handgun'!I:I)</f>
        <v>0</v>
      </c>
      <c r="AA85" s="72">
        <f>_xlfn.XLOOKUP(Table2[[#This Row],[SAPSA Number]],PCC!B:B,PCC!I:I)</f>
        <v>0</v>
      </c>
      <c r="AB85" s="72">
        <f>_xlfn.XLOOKUP(Table2[[#This Row],[SAPSA Number]],'SAOpen Rifle'!B:B,'SAOpen Rifle'!I:I)</f>
        <v>0</v>
      </c>
      <c r="AC85" s="72">
        <f>_xlfn.XLOOKUP(Table2[[#This Row],[SAPSA Number]],'SA Std Rifle'!B:B,'SA Std Rifle'!I:I)</f>
        <v>0</v>
      </c>
      <c r="AD85" s="72">
        <f>_xlfn.XLOOKUP(Table2[[#This Row],[SAPSA Number]],'STD Mini Rifle'!B:B,'STD Mini Rifle'!I:I)</f>
        <v>0</v>
      </c>
      <c r="AE85" s="72">
        <f>_xlfn.XLOOKUP(Table2[[#This Row],[SAPSA Number]],'Open Mini Rifle'!B:B,'Open Mini Rifle'!I:I)</f>
        <v>0</v>
      </c>
      <c r="AF85" s="72">
        <f>_xlfn.XLOOKUP(Table2[[#This Row],[SAPSA Number]],'SA OPEN Shotgun'!B:B,'SA OPEN Shotgun'!I:I)</f>
        <v>0</v>
      </c>
      <c r="AG85" s="72">
        <f>_xlfn.XLOOKUP(Table2[[#This Row],[SAPSA Number]],'SA STD Shotgun'!B:B,'SA STD Shotgun'!I:I)</f>
        <v>0</v>
      </c>
      <c r="AH85" s="72">
        <f>_xlfn.XLOOKUP(Table2[[#This Row],[SAPSA Number]],'MAN STD Shotgun'!B:B,'MAN STD Shotgun'!I:I)</f>
        <v>0</v>
      </c>
      <c r="AI85" s="73">
        <f>_xlfn.XLOOKUP(Table2[[#This Row],[SAPSA Number]],'MODIFIED Shotgun'!B:B,'MODIFIED Shotgun'!I:I)</f>
        <v>0</v>
      </c>
    </row>
    <row r="86" spans="1:35" x14ac:dyDescent="0.25">
      <c r="A86" s="3">
        <v>4094</v>
      </c>
      <c r="B86" s="6" t="s">
        <v>383</v>
      </c>
      <c r="C86" s="6" t="s">
        <v>385</v>
      </c>
      <c r="D86" s="4" t="s">
        <v>349</v>
      </c>
      <c r="E86" s="79" t="str">
        <f ca="1">_xlfn.XLOOKUP(Table2[[#This Row],[SAPSA Number]],Table1[SAPSA number],Table1[Gender])</f>
        <v xml:space="preserve"> </v>
      </c>
      <c r="F86" s="4">
        <f ca="1">_xlfn.XLOOKUP(Table2[[#This Row],[SAPSA Number]],Table1[SAPSA number],Table1[Age])</f>
        <v>40</v>
      </c>
      <c r="G86" s="91" t="s">
        <v>720</v>
      </c>
      <c r="H86" s="72">
        <f>SUM(Table2[[#This Row],[Club Points]:[League Points Earned - Dec]])</f>
        <v>16</v>
      </c>
      <c r="I86" s="72">
        <f>SUM(Table2[[#This Row],[Std handgun]:[Modified]])</f>
        <v>2</v>
      </c>
      <c r="J86" s="4"/>
      <c r="K86" s="4"/>
      <c r="L86" s="4">
        <v>1</v>
      </c>
      <c r="M86" s="4"/>
      <c r="N86" s="4">
        <v>2</v>
      </c>
      <c r="O86" s="4">
        <v>3</v>
      </c>
      <c r="P86" s="4"/>
      <c r="Q86" s="4">
        <v>2</v>
      </c>
      <c r="R86" s="4"/>
      <c r="S86" s="4">
        <v>6</v>
      </c>
      <c r="T86" s="4"/>
      <c r="U86" s="4"/>
      <c r="V86" s="72">
        <f>_xlfn.XLOOKUP(Table2[[#This Row],[SAPSA Number]],'STD Handgun'!B:B,'STD Handgun'!I:I)</f>
        <v>0</v>
      </c>
      <c r="W86" s="72">
        <f>_xlfn.XLOOKUP(Table2[[#This Row],[SAPSA Number]],'PROD OPTICS Handgun'!B:B,'PROD OPTICS Handgun'!I:I)</f>
        <v>1</v>
      </c>
      <c r="X86" s="72">
        <f>_xlfn.XLOOKUP(Table2[[#This Row],[SAPSA Number]],'PROD Handgun'!B:B,'PROD Handgun'!I:I)</f>
        <v>0</v>
      </c>
      <c r="Y86" s="72">
        <f>_xlfn.XLOOKUP(Table2[[#This Row],[SAPSA Number]],'OPEN Handgun'!B:B,'OPEN Handgun'!I:I)</f>
        <v>0</v>
      </c>
      <c r="Z86" s="72">
        <f>_xlfn.XLOOKUP(Table2[[#This Row],[SAPSA Number]],'CLASSIC Handgun'!B:B,'CLASSIC Handgun'!I:I)</f>
        <v>0</v>
      </c>
      <c r="AA86" s="72">
        <f>_xlfn.XLOOKUP(Table2[[#This Row],[SAPSA Number]],PCC!B:B,PCC!I:I)</f>
        <v>0</v>
      </c>
      <c r="AB86" s="72">
        <f>_xlfn.XLOOKUP(Table2[[#This Row],[SAPSA Number]],'SAOpen Rifle'!B:B,'SAOpen Rifle'!I:I)</f>
        <v>0</v>
      </c>
      <c r="AC86" s="72">
        <f>_xlfn.XLOOKUP(Table2[[#This Row],[SAPSA Number]],'SA Std Rifle'!B:B,'SA Std Rifle'!I:I)</f>
        <v>0</v>
      </c>
      <c r="AD86" s="72">
        <f>_xlfn.XLOOKUP(Table2[[#This Row],[SAPSA Number]],'STD Mini Rifle'!B:B,'STD Mini Rifle'!I:I)</f>
        <v>0</v>
      </c>
      <c r="AE86" s="72">
        <f>_xlfn.XLOOKUP(Table2[[#This Row],[SAPSA Number]],'Open Mini Rifle'!B:B,'Open Mini Rifle'!I:I)</f>
        <v>0</v>
      </c>
      <c r="AF86" s="72">
        <f>_xlfn.XLOOKUP(Table2[[#This Row],[SAPSA Number]],'SA OPEN Shotgun'!B:B,'SA OPEN Shotgun'!I:I)</f>
        <v>0</v>
      </c>
      <c r="AG86" s="72">
        <f>_xlfn.XLOOKUP(Table2[[#This Row],[SAPSA Number]],'SA STD Shotgun'!B:B,'SA STD Shotgun'!I:I)</f>
        <v>1</v>
      </c>
      <c r="AH86" s="72">
        <f>_xlfn.XLOOKUP(Table2[[#This Row],[SAPSA Number]],'MAN STD Shotgun'!B:B,'MAN STD Shotgun'!I:I)</f>
        <v>0</v>
      </c>
      <c r="AI86" s="73">
        <f>_xlfn.XLOOKUP(Table2[[#This Row],[SAPSA Number]],'MODIFIED Shotgun'!B:B,'MODIFIED Shotgun'!I:I)</f>
        <v>0</v>
      </c>
    </row>
    <row r="87" spans="1:35" x14ac:dyDescent="0.25">
      <c r="A87" s="3">
        <v>4272</v>
      </c>
      <c r="B87" s="6" t="s">
        <v>587</v>
      </c>
      <c r="C87" s="6" t="s">
        <v>588</v>
      </c>
      <c r="D87" s="4" t="s">
        <v>589</v>
      </c>
      <c r="E87" s="1" t="str">
        <f ca="1">_xlfn.XLOOKUP(Table2[[#This Row],[SAPSA Number]],Table1[SAPSA number],Table1[Gender])</f>
        <v xml:space="preserve"> </v>
      </c>
      <c r="F87" s="4">
        <f ca="1">_xlfn.XLOOKUP(Table2[[#This Row],[SAPSA Number]],Table1[SAPSA number],Table1[Age])</f>
        <v>49</v>
      </c>
      <c r="G87" s="91" t="s">
        <v>720</v>
      </c>
      <c r="H87" s="4">
        <f>SUM(Table2[[#This Row],[Club Points]:[League Points Earned - Dec]])</f>
        <v>6</v>
      </c>
      <c r="I87" s="4">
        <f>SUM(Table2[[#This Row],[Std handgun]:[Modified]])</f>
        <v>4</v>
      </c>
      <c r="J87" s="4"/>
      <c r="K87" s="4"/>
      <c r="L87" s="4"/>
      <c r="M87" s="4"/>
      <c r="N87" s="4"/>
      <c r="O87" s="4"/>
      <c r="P87" s="4"/>
      <c r="Q87" s="4">
        <v>2</v>
      </c>
      <c r="R87" s="4"/>
      <c r="S87" s="4"/>
      <c r="T87" s="4"/>
      <c r="U87" s="4"/>
      <c r="V87" s="4">
        <f>_xlfn.XLOOKUP(Table2[[#This Row],[SAPSA Number]],'STD Handgun'!B:B,'STD Handgun'!I:I)</f>
        <v>2</v>
      </c>
      <c r="W87" s="4">
        <f>_xlfn.XLOOKUP(Table2[[#This Row],[SAPSA Number]],'PROD OPTICS Handgun'!B:B,'PROD OPTICS Handgun'!I:I)</f>
        <v>0</v>
      </c>
      <c r="X87" s="4">
        <f>_xlfn.XLOOKUP(Table2[[#This Row],[SAPSA Number]],'PROD Handgun'!B:B,'PROD Handgun'!I:I)</f>
        <v>2</v>
      </c>
      <c r="Y87" s="4">
        <f>_xlfn.XLOOKUP(Table2[[#This Row],[SAPSA Number]],'OPEN Handgun'!B:B,'OPEN Handgun'!I:I)</f>
        <v>0</v>
      </c>
      <c r="Z87" s="4">
        <f>_xlfn.XLOOKUP(Table2[[#This Row],[SAPSA Number]],'CLASSIC Handgun'!B:B,'CLASSIC Handgun'!I:I)</f>
        <v>0</v>
      </c>
      <c r="AA87" s="4">
        <f>_xlfn.XLOOKUP(Table2[[#This Row],[SAPSA Number]],PCC!B:B,PCC!I:I)</f>
        <v>0</v>
      </c>
      <c r="AB87" s="4">
        <f>_xlfn.XLOOKUP(Table2[[#This Row],[SAPSA Number]],'SAOpen Rifle'!B:B,'SAOpen Rifle'!I:I)</f>
        <v>0</v>
      </c>
      <c r="AC87" s="4">
        <f>_xlfn.XLOOKUP(Table2[[#This Row],[SAPSA Number]],'SA Std Rifle'!B:B,'SA Std Rifle'!I:I)</f>
        <v>0</v>
      </c>
      <c r="AD87" s="4">
        <f>_xlfn.XLOOKUP(Table2[[#This Row],[SAPSA Number]],'STD Mini Rifle'!B:B,'STD Mini Rifle'!I:I)</f>
        <v>0</v>
      </c>
      <c r="AE87" s="4">
        <f>_xlfn.XLOOKUP(Table2[[#This Row],[SAPSA Number]],'Open Mini Rifle'!B:B,'Open Mini Rifle'!I:I)</f>
        <v>0</v>
      </c>
      <c r="AF87" s="4">
        <f>_xlfn.XLOOKUP(Table2[[#This Row],[SAPSA Number]],'SA OPEN Shotgun'!B:B,'SA OPEN Shotgun'!I:I)</f>
        <v>0</v>
      </c>
      <c r="AG87" s="4">
        <f>_xlfn.XLOOKUP(Table2[[#This Row],[SAPSA Number]],'SA STD Shotgun'!B:B,'SA STD Shotgun'!I:I)</f>
        <v>0</v>
      </c>
      <c r="AH87" s="4">
        <f>_xlfn.XLOOKUP(Table2[[#This Row],[SAPSA Number]],'MAN STD Shotgun'!B:B,'MAN STD Shotgun'!I:I)</f>
        <v>0</v>
      </c>
      <c r="AI87" s="5">
        <f>_xlfn.XLOOKUP(Table2[[#This Row],[SAPSA Number]],'MODIFIED Shotgun'!B:B,'MODIFIED Shotgun'!I:I)</f>
        <v>0</v>
      </c>
    </row>
    <row r="88" spans="1:35" x14ac:dyDescent="0.25">
      <c r="A88" s="3">
        <v>4315</v>
      </c>
      <c r="B88" s="6" t="s">
        <v>366</v>
      </c>
      <c r="C88" s="6" t="s">
        <v>294</v>
      </c>
      <c r="D88" s="4" t="s">
        <v>349</v>
      </c>
      <c r="E88" s="1" t="str">
        <f>_xlfn.XLOOKUP(Table2[[#This Row],[SAPSA Number]],Table1[SAPSA number],Table1[Gender])</f>
        <v>Lady</v>
      </c>
      <c r="F88" s="4">
        <f ca="1">_xlfn.XLOOKUP(Table2[[#This Row],[SAPSA Number]],Table1[SAPSA number],Table1[Age])</f>
        <v>39</v>
      </c>
      <c r="G88" s="4">
        <v>2</v>
      </c>
      <c r="H88" s="4">
        <f>SUM(Table2[[#This Row],[Club Points]:[League Points Earned - Dec]])</f>
        <v>2</v>
      </c>
      <c r="I88" s="4">
        <f>SUM(Table2[[#This Row],[Std handgun]:[Modified]])</f>
        <v>2</v>
      </c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>
        <f>_xlfn.XLOOKUP(Table2[[#This Row],[SAPSA Number]],'STD Handgun'!B:B,'STD Handgun'!I:I)</f>
        <v>2</v>
      </c>
      <c r="W88" s="4">
        <f>_xlfn.XLOOKUP(Table2[[#This Row],[SAPSA Number]],'PROD OPTICS Handgun'!B:B,'PROD OPTICS Handgun'!I:I)</f>
        <v>0</v>
      </c>
      <c r="X88" s="4">
        <f>_xlfn.XLOOKUP(Table2[[#This Row],[SAPSA Number]],'PROD Handgun'!B:B,'PROD Handgun'!I:I)</f>
        <v>0</v>
      </c>
      <c r="Y88" s="4">
        <f>_xlfn.XLOOKUP(Table2[[#This Row],[SAPSA Number]],'OPEN Handgun'!B:B,'OPEN Handgun'!I:I)</f>
        <v>0</v>
      </c>
      <c r="Z88" s="4">
        <f>_xlfn.XLOOKUP(Table2[[#This Row],[SAPSA Number]],'CLASSIC Handgun'!B:B,'CLASSIC Handgun'!I:I)</f>
        <v>0</v>
      </c>
      <c r="AA88" s="4">
        <f>_xlfn.XLOOKUP(Table2[[#This Row],[SAPSA Number]],PCC!B:B,PCC!I:I)</f>
        <v>0</v>
      </c>
      <c r="AB88" s="4">
        <f>_xlfn.XLOOKUP(Table2[[#This Row],[SAPSA Number]],'SAOpen Rifle'!B:B,'SAOpen Rifle'!I:I)</f>
        <v>0</v>
      </c>
      <c r="AC88" s="4">
        <f>_xlfn.XLOOKUP(Table2[[#This Row],[SAPSA Number]],'SA Std Rifle'!B:B,'SA Std Rifle'!I:I)</f>
        <v>0</v>
      </c>
      <c r="AD88" s="4">
        <f>_xlfn.XLOOKUP(Table2[[#This Row],[SAPSA Number]],'STD Mini Rifle'!B:B,'STD Mini Rifle'!I:I)</f>
        <v>0</v>
      </c>
      <c r="AE88" s="4">
        <f>_xlfn.XLOOKUP(Table2[[#This Row],[SAPSA Number]],'Open Mini Rifle'!B:B,'Open Mini Rifle'!I:I)</f>
        <v>0</v>
      </c>
      <c r="AF88" s="4">
        <f>_xlfn.XLOOKUP(Table2[[#This Row],[SAPSA Number]],'SA OPEN Shotgun'!B:B,'SA OPEN Shotgun'!I:I)</f>
        <v>0</v>
      </c>
      <c r="AG88" s="4">
        <f>_xlfn.XLOOKUP(Table2[[#This Row],[SAPSA Number]],'SA STD Shotgun'!B:B,'SA STD Shotgun'!I:I)</f>
        <v>0</v>
      </c>
      <c r="AH88" s="4">
        <f>_xlfn.XLOOKUP(Table2[[#This Row],[SAPSA Number]],'MAN STD Shotgun'!B:B,'MAN STD Shotgun'!I:I)</f>
        <v>0</v>
      </c>
      <c r="AI88" s="5">
        <f>_xlfn.XLOOKUP(Table2[[#This Row],[SAPSA Number]],'MODIFIED Shotgun'!B:B,'MODIFIED Shotgun'!I:I)</f>
        <v>0</v>
      </c>
    </row>
    <row r="89" spans="1:35" x14ac:dyDescent="0.25">
      <c r="A89" s="3">
        <v>4316</v>
      </c>
      <c r="B89" s="6" t="s">
        <v>602</v>
      </c>
      <c r="C89" s="6" t="s">
        <v>262</v>
      </c>
      <c r="D89" s="4" t="s">
        <v>603</v>
      </c>
      <c r="E89" s="1" t="str">
        <f ca="1">_xlfn.XLOOKUP(Table2[[#This Row],[SAPSA Number]],Table1[SAPSA number],Table1[Gender])</f>
        <v>S</v>
      </c>
      <c r="F89" s="4">
        <f ca="1">_xlfn.XLOOKUP(Table2[[#This Row],[SAPSA Number]],Table1[SAPSA number],Table1[Age])</f>
        <v>52</v>
      </c>
      <c r="G89" s="91" t="s">
        <v>720</v>
      </c>
      <c r="H89" s="4">
        <f>SUM(Table2[[#This Row],[Club Points]:[League Points Earned - Dec]])</f>
        <v>8</v>
      </c>
      <c r="I89" s="4">
        <f>SUM(Table2[[#This Row],[Std handgun]:[Modified]])</f>
        <v>8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>
        <f>_xlfn.XLOOKUP(Table2[[#This Row],[SAPSA Number]],'STD Handgun'!B:B,'STD Handgun'!I:I)</f>
        <v>0</v>
      </c>
      <c r="W89" s="4">
        <f>_xlfn.XLOOKUP(Table2[[#This Row],[SAPSA Number]],'PROD OPTICS Handgun'!B:B,'PROD OPTICS Handgun'!I:I)</f>
        <v>0</v>
      </c>
      <c r="X89" s="4">
        <f>_xlfn.XLOOKUP(Table2[[#This Row],[SAPSA Number]],'PROD Handgun'!B:B,'PROD Handgun'!I:I)</f>
        <v>8</v>
      </c>
      <c r="Y89" s="4">
        <f>_xlfn.XLOOKUP(Table2[[#This Row],[SAPSA Number]],'OPEN Handgun'!B:B,'OPEN Handgun'!I:I)</f>
        <v>0</v>
      </c>
      <c r="Z89" s="4">
        <f>_xlfn.XLOOKUP(Table2[[#This Row],[SAPSA Number]],'CLASSIC Handgun'!B:B,'CLASSIC Handgun'!I:I)</f>
        <v>0</v>
      </c>
      <c r="AA89" s="4">
        <f>_xlfn.XLOOKUP(Table2[[#This Row],[SAPSA Number]],PCC!B:B,PCC!I:I)</f>
        <v>0</v>
      </c>
      <c r="AB89" s="4">
        <f>_xlfn.XLOOKUP(Table2[[#This Row],[SAPSA Number]],'SAOpen Rifle'!B:B,'SAOpen Rifle'!I:I)</f>
        <v>0</v>
      </c>
      <c r="AC89" s="4">
        <f>_xlfn.XLOOKUP(Table2[[#This Row],[SAPSA Number]],'SA Std Rifle'!B:B,'SA Std Rifle'!I:I)</f>
        <v>0</v>
      </c>
      <c r="AD89" s="4">
        <f>_xlfn.XLOOKUP(Table2[[#This Row],[SAPSA Number]],'STD Mini Rifle'!B:B,'STD Mini Rifle'!I:I)</f>
        <v>0</v>
      </c>
      <c r="AE89" s="4">
        <f>_xlfn.XLOOKUP(Table2[[#This Row],[SAPSA Number]],'Open Mini Rifle'!B:B,'Open Mini Rifle'!I:I)</f>
        <v>0</v>
      </c>
      <c r="AF89" s="4">
        <f>_xlfn.XLOOKUP(Table2[[#This Row],[SAPSA Number]],'SA OPEN Shotgun'!B:B,'SA OPEN Shotgun'!I:I)</f>
        <v>0</v>
      </c>
      <c r="AG89" s="4">
        <f>_xlfn.XLOOKUP(Table2[[#This Row],[SAPSA Number]],'SA STD Shotgun'!B:B,'SA STD Shotgun'!I:I)</f>
        <v>0</v>
      </c>
      <c r="AH89" s="4">
        <f>_xlfn.XLOOKUP(Table2[[#This Row],[SAPSA Number]],'MAN STD Shotgun'!B:B,'MAN STD Shotgun'!I:I)</f>
        <v>0</v>
      </c>
      <c r="AI89" s="5">
        <f>_xlfn.XLOOKUP(Table2[[#This Row],[SAPSA Number]],'MODIFIED Shotgun'!B:B,'MODIFIED Shotgun'!I:I)</f>
        <v>0</v>
      </c>
    </row>
    <row r="90" spans="1:35" x14ac:dyDescent="0.25">
      <c r="A90" s="3">
        <v>4441</v>
      </c>
      <c r="B90" s="6" t="s">
        <v>59</v>
      </c>
      <c r="C90" s="6" t="s">
        <v>60</v>
      </c>
      <c r="D90" s="4" t="s">
        <v>61</v>
      </c>
      <c r="E90" s="1" t="str">
        <f ca="1">_xlfn.XLOOKUP(Table2[[#This Row],[SAPSA Number]],Table1[SAPSA number],Table1[Gender])</f>
        <v xml:space="preserve"> </v>
      </c>
      <c r="F90" s="4">
        <f ca="1">_xlfn.XLOOKUP(Table2[[#This Row],[SAPSA Number]],Table1[SAPSA number],Table1[Age])</f>
        <v>31</v>
      </c>
      <c r="G90" s="91" t="s">
        <v>720</v>
      </c>
      <c r="H90" s="4">
        <f>SUM(Table2[[#This Row],[Club Points]:[League Points Earned - Dec]])</f>
        <v>15</v>
      </c>
      <c r="I90" s="4">
        <f>SUM(Table2[[#This Row],[Std handgun]:[Modified]])</f>
        <v>11</v>
      </c>
      <c r="J90" s="4"/>
      <c r="K90" s="4"/>
      <c r="L90" s="4"/>
      <c r="M90" s="4">
        <v>3</v>
      </c>
      <c r="N90" s="4"/>
      <c r="O90" s="4"/>
      <c r="P90" s="4"/>
      <c r="Q90" s="4"/>
      <c r="R90" s="4"/>
      <c r="S90" s="4"/>
      <c r="T90" s="4"/>
      <c r="U90" s="4">
        <v>1</v>
      </c>
      <c r="V90" s="4">
        <f>_xlfn.XLOOKUP(Table2[[#This Row],[SAPSA Number]],'STD Handgun'!B:B,'STD Handgun'!I:I)</f>
        <v>0</v>
      </c>
      <c r="W90" s="4">
        <f>_xlfn.XLOOKUP(Table2[[#This Row],[SAPSA Number]],'PROD OPTICS Handgun'!B:B,'PROD OPTICS Handgun'!I:I)</f>
        <v>2</v>
      </c>
      <c r="X90" s="4">
        <f>_xlfn.XLOOKUP(Table2[[#This Row],[SAPSA Number]],'PROD Handgun'!B:B,'PROD Handgun'!I:I)</f>
        <v>3</v>
      </c>
      <c r="Y90" s="4">
        <f>_xlfn.XLOOKUP(Table2[[#This Row],[SAPSA Number]],'OPEN Handgun'!B:B,'OPEN Handgun'!I:I)</f>
        <v>0</v>
      </c>
      <c r="Z90" s="4">
        <f>_xlfn.XLOOKUP(Table2[[#This Row],[SAPSA Number]],'CLASSIC Handgun'!B:B,'CLASSIC Handgun'!I:I)</f>
        <v>0</v>
      </c>
      <c r="AA90" s="4">
        <f>_xlfn.XLOOKUP(Table2[[#This Row],[SAPSA Number]],PCC!B:B,PCC!I:I)</f>
        <v>1</v>
      </c>
      <c r="AB90" s="4">
        <f>_xlfn.XLOOKUP(Table2[[#This Row],[SAPSA Number]],'SAOpen Rifle'!B:B,'SAOpen Rifle'!I:I)</f>
        <v>4</v>
      </c>
      <c r="AC90" s="4">
        <f>_xlfn.XLOOKUP(Table2[[#This Row],[SAPSA Number]],'SA Std Rifle'!B:B,'SA Std Rifle'!I:I)</f>
        <v>0</v>
      </c>
      <c r="AD90" s="4">
        <f>_xlfn.XLOOKUP(Table2[[#This Row],[SAPSA Number]],'STD Mini Rifle'!B:B,'STD Mini Rifle'!I:I)</f>
        <v>0</v>
      </c>
      <c r="AE90" s="4">
        <f>_xlfn.XLOOKUP(Table2[[#This Row],[SAPSA Number]],'Open Mini Rifle'!B:B,'Open Mini Rifle'!I:I)</f>
        <v>0</v>
      </c>
      <c r="AF90" s="4">
        <f>_xlfn.XLOOKUP(Table2[[#This Row],[SAPSA Number]],'SA OPEN Shotgun'!B:B,'SA OPEN Shotgun'!I:I)</f>
        <v>0</v>
      </c>
      <c r="AG90" s="4">
        <f>_xlfn.XLOOKUP(Table2[[#This Row],[SAPSA Number]],'SA STD Shotgun'!B:B,'SA STD Shotgun'!I:I)</f>
        <v>0</v>
      </c>
      <c r="AH90" s="4">
        <f>_xlfn.XLOOKUP(Table2[[#This Row],[SAPSA Number]],'MAN STD Shotgun'!B:B,'MAN STD Shotgun'!I:I)</f>
        <v>1</v>
      </c>
      <c r="AI90" s="5">
        <f>_xlfn.XLOOKUP(Table2[[#This Row],[SAPSA Number]],'MODIFIED Shotgun'!B:B,'MODIFIED Shotgun'!I:I)</f>
        <v>0</v>
      </c>
    </row>
    <row r="91" spans="1:35" x14ac:dyDescent="0.25">
      <c r="A91" s="3">
        <v>4621</v>
      </c>
      <c r="B91" s="6" t="s">
        <v>108</v>
      </c>
      <c r="C91" s="6" t="s">
        <v>109</v>
      </c>
      <c r="D91" s="4" t="s">
        <v>73</v>
      </c>
      <c r="E91" s="1" t="str">
        <f>_xlfn.XLOOKUP(Table2[[#This Row],[SAPSA Number]],Table1[SAPSA number],Table1[Gender])</f>
        <v>SS</v>
      </c>
      <c r="F91" s="4">
        <f ca="1">_xlfn.XLOOKUP(Table2[[#This Row],[SAPSA Number]],Table1[SAPSA number],Table1[Age])</f>
        <v>60</v>
      </c>
      <c r="G91" s="91" t="s">
        <v>720</v>
      </c>
      <c r="H91" s="4">
        <f>SUM(Table2[[#This Row],[Club Points]:[League Points Earned - Dec]])</f>
        <v>6</v>
      </c>
      <c r="I91" s="4">
        <f>SUM(Table2[[#This Row],[Std handgun]:[Modified]])</f>
        <v>6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>
        <f>_xlfn.XLOOKUP(Table2[[#This Row],[SAPSA Number]],'STD Handgun'!B:B,'STD Handgun'!I:I)</f>
        <v>0</v>
      </c>
      <c r="W91" s="4">
        <f>_xlfn.XLOOKUP(Table2[[#This Row],[SAPSA Number]],'PROD OPTICS Handgun'!B:B,'PROD OPTICS Handgun'!I:I)</f>
        <v>0</v>
      </c>
      <c r="X91" s="4">
        <f>_xlfn.XLOOKUP(Table2[[#This Row],[SAPSA Number]],'PROD Handgun'!B:B,'PROD Handgun'!I:I)</f>
        <v>1</v>
      </c>
      <c r="Y91" s="4">
        <f>_xlfn.XLOOKUP(Table2[[#This Row],[SAPSA Number]],'OPEN Handgun'!B:B,'OPEN Handgun'!I:I)</f>
        <v>0</v>
      </c>
      <c r="Z91" s="4">
        <f>_xlfn.XLOOKUP(Table2[[#This Row],[SAPSA Number]],'CLASSIC Handgun'!B:B,'CLASSIC Handgun'!I:I)</f>
        <v>0</v>
      </c>
      <c r="AA91" s="4">
        <f>_xlfn.XLOOKUP(Table2[[#This Row],[SAPSA Number]],PCC!B:B,PCC!I:I)</f>
        <v>5</v>
      </c>
      <c r="AB91" s="4">
        <f>_xlfn.XLOOKUP(Table2[[#This Row],[SAPSA Number]],'SAOpen Rifle'!B:B,'SAOpen Rifle'!I:I)</f>
        <v>0</v>
      </c>
      <c r="AC91" s="4">
        <f>_xlfn.XLOOKUP(Table2[[#This Row],[SAPSA Number]],'SA Std Rifle'!B:B,'SA Std Rifle'!I:I)</f>
        <v>0</v>
      </c>
      <c r="AD91" s="4">
        <f>_xlfn.XLOOKUP(Table2[[#This Row],[SAPSA Number]],'STD Mini Rifle'!B:B,'STD Mini Rifle'!I:I)</f>
        <v>0</v>
      </c>
      <c r="AE91" s="4">
        <f>_xlfn.XLOOKUP(Table2[[#This Row],[SAPSA Number]],'Open Mini Rifle'!B:B,'Open Mini Rifle'!I:I)</f>
        <v>0</v>
      </c>
      <c r="AF91" s="4">
        <f>_xlfn.XLOOKUP(Table2[[#This Row],[SAPSA Number]],'SA OPEN Shotgun'!B:B,'SA OPEN Shotgun'!I:I)</f>
        <v>0</v>
      </c>
      <c r="AG91" s="4">
        <f>_xlfn.XLOOKUP(Table2[[#This Row],[SAPSA Number]],'SA STD Shotgun'!B:B,'SA STD Shotgun'!I:I)</f>
        <v>0</v>
      </c>
      <c r="AH91" s="4">
        <f>_xlfn.XLOOKUP(Table2[[#This Row],[SAPSA Number]],'MAN STD Shotgun'!B:B,'MAN STD Shotgun'!I:I)</f>
        <v>0</v>
      </c>
      <c r="AI91" s="5">
        <f>_xlfn.XLOOKUP(Table2[[#This Row],[SAPSA Number]],'MODIFIED Shotgun'!B:B,'MODIFIED Shotgun'!I:I)</f>
        <v>0</v>
      </c>
    </row>
    <row r="92" spans="1:35" x14ac:dyDescent="0.25">
      <c r="A92" s="3">
        <v>4624</v>
      </c>
      <c r="B92" s="6" t="s">
        <v>563</v>
      </c>
      <c r="C92" s="6" t="s">
        <v>564</v>
      </c>
      <c r="D92" s="4" t="s">
        <v>557</v>
      </c>
      <c r="E92" s="1" t="str">
        <f ca="1">_xlfn.XLOOKUP(Table2[[#This Row],[SAPSA Number]],Table1[SAPSA number],Table1[Gender])</f>
        <v>S</v>
      </c>
      <c r="F92" s="4">
        <f ca="1">_xlfn.XLOOKUP(Table2[[#This Row],[SAPSA Number]],Table1[SAPSA number],Table1[Age])</f>
        <v>54</v>
      </c>
      <c r="G92" s="91" t="s">
        <v>720</v>
      </c>
      <c r="H92" s="4">
        <f>SUM(Table2[[#This Row],[Club Points]:[League Points Earned - Dec]])</f>
        <v>6</v>
      </c>
      <c r="I92" s="4">
        <f>SUM(Table2[[#This Row],[Std handgun]:[Modified]])</f>
        <v>1</v>
      </c>
      <c r="J92" s="4"/>
      <c r="K92" s="4"/>
      <c r="L92" s="4">
        <v>3</v>
      </c>
      <c r="M92" s="4">
        <v>2</v>
      </c>
      <c r="N92" s="4"/>
      <c r="O92" s="4"/>
      <c r="P92" s="4"/>
      <c r="Q92" s="4"/>
      <c r="R92" s="4"/>
      <c r="S92" s="4"/>
      <c r="T92" s="4"/>
      <c r="U92" s="4"/>
      <c r="V92" s="4">
        <f>_xlfn.XLOOKUP(Table2[[#This Row],[SAPSA Number]],'STD Handgun'!B:B,'STD Handgun'!I:I)</f>
        <v>0</v>
      </c>
      <c r="W92" s="4">
        <f>_xlfn.XLOOKUP(Table2[[#This Row],[SAPSA Number]],'PROD OPTICS Handgun'!B:B,'PROD OPTICS Handgun'!I:I)</f>
        <v>1</v>
      </c>
      <c r="X92" s="4">
        <f>_xlfn.XLOOKUP(Table2[[#This Row],[SAPSA Number]],'PROD Handgun'!B:B,'PROD Handgun'!I:I)</f>
        <v>0</v>
      </c>
      <c r="Y92" s="4">
        <f>_xlfn.XLOOKUP(Table2[[#This Row],[SAPSA Number]],'OPEN Handgun'!B:B,'OPEN Handgun'!I:I)</f>
        <v>0</v>
      </c>
      <c r="Z92" s="4">
        <f>_xlfn.XLOOKUP(Table2[[#This Row],[SAPSA Number]],'CLASSIC Handgun'!B:B,'CLASSIC Handgun'!I:I)</f>
        <v>0</v>
      </c>
      <c r="AA92" s="4">
        <f>_xlfn.XLOOKUP(Table2[[#This Row],[SAPSA Number]],PCC!B:B,PCC!I:I)</f>
        <v>0</v>
      </c>
      <c r="AB92" s="4">
        <f>_xlfn.XLOOKUP(Table2[[#This Row],[SAPSA Number]],'SAOpen Rifle'!B:B,'SAOpen Rifle'!I:I)</f>
        <v>0</v>
      </c>
      <c r="AC92" s="4">
        <f>_xlfn.XLOOKUP(Table2[[#This Row],[SAPSA Number]],'SA Std Rifle'!B:B,'SA Std Rifle'!I:I)</f>
        <v>0</v>
      </c>
      <c r="AD92" s="4">
        <f>_xlfn.XLOOKUP(Table2[[#This Row],[SAPSA Number]],'STD Mini Rifle'!B:B,'STD Mini Rifle'!I:I)</f>
        <v>0</v>
      </c>
      <c r="AE92" s="4">
        <f>_xlfn.XLOOKUP(Table2[[#This Row],[SAPSA Number]],'Open Mini Rifle'!B:B,'Open Mini Rifle'!I:I)</f>
        <v>0</v>
      </c>
      <c r="AF92" s="4">
        <f>_xlfn.XLOOKUP(Table2[[#This Row],[SAPSA Number]],'SA OPEN Shotgun'!B:B,'SA OPEN Shotgun'!I:I)</f>
        <v>0</v>
      </c>
      <c r="AG92" s="4">
        <f>_xlfn.XLOOKUP(Table2[[#This Row],[SAPSA Number]],'SA STD Shotgun'!B:B,'SA STD Shotgun'!I:I)</f>
        <v>0</v>
      </c>
      <c r="AH92" s="4">
        <f>_xlfn.XLOOKUP(Table2[[#This Row],[SAPSA Number]],'MAN STD Shotgun'!B:B,'MAN STD Shotgun'!I:I)</f>
        <v>0</v>
      </c>
      <c r="AI92" s="5">
        <f>_xlfn.XLOOKUP(Table2[[#This Row],[SAPSA Number]],'MODIFIED Shotgun'!B:B,'MODIFIED Shotgun'!I:I)</f>
        <v>0</v>
      </c>
    </row>
    <row r="93" spans="1:35" x14ac:dyDescent="0.25">
      <c r="A93" s="3">
        <v>4672</v>
      </c>
      <c r="B93" s="6" t="s">
        <v>222</v>
      </c>
      <c r="C93" s="6" t="s">
        <v>223</v>
      </c>
      <c r="D93" s="4" t="s">
        <v>224</v>
      </c>
      <c r="E93" s="1" t="str">
        <f ca="1">_xlfn.XLOOKUP(Table2[[#This Row],[SAPSA Number]],Table1[SAPSA number],Table1[Gender])</f>
        <v>S</v>
      </c>
      <c r="F93" s="4">
        <f ca="1">_xlfn.XLOOKUP(Table2[[#This Row],[SAPSA Number]],Table1[SAPSA number],Table1[Age])</f>
        <v>57</v>
      </c>
      <c r="G93" s="91" t="s">
        <v>720</v>
      </c>
      <c r="H93" s="4">
        <f>SUM(Table2[[#This Row],[Club Points]:[League Points Earned - Dec]])</f>
        <v>22</v>
      </c>
      <c r="I93" s="4">
        <f>SUM(Table2[[#This Row],[Std handgun]:[Modified]])</f>
        <v>9</v>
      </c>
      <c r="J93" s="4"/>
      <c r="K93" s="4"/>
      <c r="L93" s="4">
        <v>1</v>
      </c>
      <c r="M93" s="4">
        <v>5</v>
      </c>
      <c r="N93" s="4">
        <v>2</v>
      </c>
      <c r="O93" s="4">
        <v>5</v>
      </c>
      <c r="P93" s="4"/>
      <c r="Q93" s="4"/>
      <c r="R93" s="4"/>
      <c r="S93" s="4"/>
      <c r="T93" s="4"/>
      <c r="U93" s="4"/>
      <c r="V93" s="4">
        <f>_xlfn.XLOOKUP(Table2[[#This Row],[SAPSA Number]],'STD Handgun'!B:B,'STD Handgun'!I:I)</f>
        <v>0</v>
      </c>
      <c r="W93" s="4">
        <f>_xlfn.XLOOKUP(Table2[[#This Row],[SAPSA Number]],'PROD OPTICS Handgun'!B:B,'PROD OPTICS Handgun'!I:I)</f>
        <v>0</v>
      </c>
      <c r="X93" s="4">
        <f>_xlfn.XLOOKUP(Table2[[#This Row],[SAPSA Number]],'PROD Handgun'!B:B,'PROD Handgun'!I:I)</f>
        <v>0</v>
      </c>
      <c r="Y93" s="4">
        <f>_xlfn.XLOOKUP(Table2[[#This Row],[SAPSA Number]],'OPEN Handgun'!B:B,'OPEN Handgun'!I:I)</f>
        <v>0</v>
      </c>
      <c r="Z93" s="4">
        <f>_xlfn.XLOOKUP(Table2[[#This Row],[SAPSA Number]],'CLASSIC Handgun'!B:B,'CLASSIC Handgun'!I:I)</f>
        <v>0</v>
      </c>
      <c r="AA93" s="4">
        <f>_xlfn.XLOOKUP(Table2[[#This Row],[SAPSA Number]],PCC!B:B,PCC!I:I)</f>
        <v>0</v>
      </c>
      <c r="AB93" s="4">
        <f>_xlfn.XLOOKUP(Table2[[#This Row],[SAPSA Number]],'SAOpen Rifle'!B:B,'SAOpen Rifle'!I:I)</f>
        <v>3</v>
      </c>
      <c r="AC93" s="4">
        <f>_xlfn.XLOOKUP(Table2[[#This Row],[SAPSA Number]],'SA Std Rifle'!B:B,'SA Std Rifle'!I:I)</f>
        <v>0</v>
      </c>
      <c r="AD93" s="4">
        <f>_xlfn.XLOOKUP(Table2[[#This Row],[SAPSA Number]],'STD Mini Rifle'!B:B,'STD Mini Rifle'!I:I)</f>
        <v>0</v>
      </c>
      <c r="AE93" s="4">
        <f>_xlfn.XLOOKUP(Table2[[#This Row],[SAPSA Number]],'Open Mini Rifle'!B:B,'Open Mini Rifle'!I:I)</f>
        <v>0</v>
      </c>
      <c r="AF93" s="4">
        <f>_xlfn.XLOOKUP(Table2[[#This Row],[SAPSA Number]],'SA OPEN Shotgun'!B:B,'SA OPEN Shotgun'!I:I)</f>
        <v>0</v>
      </c>
      <c r="AG93" s="4">
        <f>_xlfn.XLOOKUP(Table2[[#This Row],[SAPSA Number]],'SA STD Shotgun'!B:B,'SA STD Shotgun'!I:I)</f>
        <v>0</v>
      </c>
      <c r="AH93" s="4">
        <f>_xlfn.XLOOKUP(Table2[[#This Row],[SAPSA Number]],'MAN STD Shotgun'!B:B,'MAN STD Shotgun'!I:I)</f>
        <v>6</v>
      </c>
      <c r="AI93" s="5">
        <f>_xlfn.XLOOKUP(Table2[[#This Row],[SAPSA Number]],'MODIFIED Shotgun'!B:B,'MODIFIED Shotgun'!I:I)</f>
        <v>0</v>
      </c>
    </row>
    <row r="94" spans="1:35" x14ac:dyDescent="0.25">
      <c r="A94" s="3">
        <v>4858</v>
      </c>
      <c r="B94" s="6" t="s">
        <v>347</v>
      </c>
      <c r="C94" s="6" t="s">
        <v>348</v>
      </c>
      <c r="D94" s="4" t="s">
        <v>349</v>
      </c>
      <c r="E94" s="1" t="str">
        <f ca="1">_xlfn.XLOOKUP(Table2[[#This Row],[SAPSA Number]],Table1[SAPSA number],Table1[Gender])</f>
        <v xml:space="preserve"> </v>
      </c>
      <c r="F94" s="4">
        <f ca="1">_xlfn.XLOOKUP(Table2[[#This Row],[SAPSA Number]],Table1[SAPSA number],Table1[Age])</f>
        <v>28</v>
      </c>
      <c r="G94" s="91" t="s">
        <v>720</v>
      </c>
      <c r="H94" s="4">
        <f>SUM(Table2[[#This Row],[Club Points]:[League Points Earned - Dec]])</f>
        <v>21</v>
      </c>
      <c r="I94" s="4">
        <f>SUM(Table2[[#This Row],[Std handgun]:[Modified]])</f>
        <v>1</v>
      </c>
      <c r="J94" s="4"/>
      <c r="K94" s="4">
        <v>3</v>
      </c>
      <c r="L94" s="4">
        <v>8</v>
      </c>
      <c r="M94" s="4">
        <v>2</v>
      </c>
      <c r="N94" s="4"/>
      <c r="O94" s="4">
        <v>2</v>
      </c>
      <c r="P94" s="4"/>
      <c r="Q94" s="4"/>
      <c r="R94" s="4"/>
      <c r="S94" s="4">
        <v>2</v>
      </c>
      <c r="T94" s="4">
        <v>2</v>
      </c>
      <c r="U94" s="64">
        <v>1</v>
      </c>
      <c r="V94" s="4">
        <f>_xlfn.XLOOKUP(Table2[[#This Row],[SAPSA Number]],'STD Handgun'!B:B,'STD Handgun'!I:I)</f>
        <v>0</v>
      </c>
      <c r="W94" s="4">
        <f>_xlfn.XLOOKUP(Table2[[#This Row],[SAPSA Number]],'PROD OPTICS Handgun'!B:B,'PROD OPTICS Handgun'!I:I)</f>
        <v>0</v>
      </c>
      <c r="X94" s="4">
        <f>_xlfn.XLOOKUP(Table2[[#This Row],[SAPSA Number]],'PROD Handgun'!B:B,'PROD Handgun'!I:I)</f>
        <v>1</v>
      </c>
      <c r="Y94" s="4">
        <f>_xlfn.XLOOKUP(Table2[[#This Row],[SAPSA Number]],'OPEN Handgun'!B:B,'OPEN Handgun'!I:I)</f>
        <v>0</v>
      </c>
      <c r="Z94" s="4">
        <f>_xlfn.XLOOKUP(Table2[[#This Row],[SAPSA Number]],'CLASSIC Handgun'!B:B,'CLASSIC Handgun'!I:I)</f>
        <v>0</v>
      </c>
      <c r="AA94" s="4">
        <f>_xlfn.XLOOKUP(Table2[[#This Row],[SAPSA Number]],PCC!B:B,PCC!I:I)</f>
        <v>0</v>
      </c>
      <c r="AB94" s="4">
        <f>_xlfn.XLOOKUP(Table2[[#This Row],[SAPSA Number]],'SAOpen Rifle'!B:B,'SAOpen Rifle'!I:I)</f>
        <v>0</v>
      </c>
      <c r="AC94" s="4">
        <f>_xlfn.XLOOKUP(Table2[[#This Row],[SAPSA Number]],'SA Std Rifle'!B:B,'SA Std Rifle'!I:I)</f>
        <v>0</v>
      </c>
      <c r="AD94" s="4">
        <f>_xlfn.XLOOKUP(Table2[[#This Row],[SAPSA Number]],'STD Mini Rifle'!B:B,'STD Mini Rifle'!I:I)</f>
        <v>0</v>
      </c>
      <c r="AE94" s="4">
        <f>_xlfn.XLOOKUP(Table2[[#This Row],[SAPSA Number]],'Open Mini Rifle'!B:B,'Open Mini Rifle'!I:I)</f>
        <v>0</v>
      </c>
      <c r="AF94" s="4">
        <f>_xlfn.XLOOKUP(Table2[[#This Row],[SAPSA Number]],'SA OPEN Shotgun'!B:B,'SA OPEN Shotgun'!I:I)</f>
        <v>0</v>
      </c>
      <c r="AG94" s="4">
        <f>_xlfn.XLOOKUP(Table2[[#This Row],[SAPSA Number]],'SA STD Shotgun'!B:B,'SA STD Shotgun'!I:I)</f>
        <v>0</v>
      </c>
      <c r="AH94" s="4">
        <f>_xlfn.XLOOKUP(Table2[[#This Row],[SAPSA Number]],'MAN STD Shotgun'!B:B,'MAN STD Shotgun'!I:I)</f>
        <v>0</v>
      </c>
      <c r="AI94" s="5">
        <f>_xlfn.XLOOKUP(Table2[[#This Row],[SAPSA Number]],'MODIFIED Shotgun'!B:B,'MODIFIED Shotgun'!I:I)</f>
        <v>0</v>
      </c>
    </row>
    <row r="95" spans="1:35" x14ac:dyDescent="0.25">
      <c r="A95" s="61">
        <v>4862</v>
      </c>
      <c r="B95" s="62" t="s">
        <v>854</v>
      </c>
      <c r="C95" s="62" t="s">
        <v>338</v>
      </c>
      <c r="D95" s="63" t="s">
        <v>855</v>
      </c>
      <c r="E95" s="1" t="str">
        <f>_xlfn.XLOOKUP(Table2[[#This Row],[SAPSA Number]],Table1[SAPSA number],Table1[Gender])</f>
        <v>S</v>
      </c>
      <c r="F95" s="4">
        <f ca="1">_xlfn.XLOOKUP(Table2[[#This Row],[SAPSA Number]],Table1[SAPSA number],Table1[Age])</f>
        <v>50</v>
      </c>
      <c r="G95" s="64">
        <v>2</v>
      </c>
      <c r="H95" s="114">
        <f>SUM(Table2[[#This Row],[Club Points]:[League Points Earned - Dec]])</f>
        <v>3</v>
      </c>
      <c r="I95" s="114">
        <f>SUM(Table2[[#This Row],[Std handgun]:[Modified]])</f>
        <v>3</v>
      </c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4"/>
      <c r="U95" s="64"/>
      <c r="V95" s="114">
        <f>_xlfn.XLOOKUP(Table2[[#This Row],[SAPSA Number]],'STD Handgun'!B:B,'STD Handgun'!I:I)</f>
        <v>0</v>
      </c>
      <c r="W95" s="114">
        <f>_xlfn.XLOOKUP(Table2[[#This Row],[SAPSA Number]],'PROD OPTICS Handgun'!B:B,'PROD OPTICS Handgun'!I:I)</f>
        <v>0</v>
      </c>
      <c r="X95" s="114">
        <f>_xlfn.XLOOKUP(Table2[[#This Row],[SAPSA Number]],'PROD Handgun'!B:B,'PROD Handgun'!I:I)</f>
        <v>0</v>
      </c>
      <c r="Y95" s="114">
        <f>_xlfn.XLOOKUP(Table2[[#This Row],[SAPSA Number]],'OPEN Handgun'!B:B,'OPEN Handgun'!I:I)</f>
        <v>0</v>
      </c>
      <c r="Z95" s="114">
        <f>_xlfn.XLOOKUP(Table2[[#This Row],[SAPSA Number]],'CLASSIC Handgun'!B:B,'CLASSIC Handgun'!I:I)</f>
        <v>0</v>
      </c>
      <c r="AA95" s="114">
        <f>_xlfn.XLOOKUP(Table2[[#This Row],[SAPSA Number]],PCC!B:B,PCC!I:I)</f>
        <v>0</v>
      </c>
      <c r="AB95" s="114">
        <f>_xlfn.XLOOKUP(Table2[[#This Row],[SAPSA Number]],'SAOpen Rifle'!B:B,'SAOpen Rifle'!I:I)</f>
        <v>2</v>
      </c>
      <c r="AC95" s="114">
        <f>_xlfn.XLOOKUP(Table2[[#This Row],[SAPSA Number]],'SA Std Rifle'!B:B,'SA Std Rifle'!I:I)</f>
        <v>0</v>
      </c>
      <c r="AD95" s="114">
        <f>_xlfn.XLOOKUP(Table2[[#This Row],[SAPSA Number]],'STD Mini Rifle'!B:B,'STD Mini Rifle'!I:I)</f>
        <v>0</v>
      </c>
      <c r="AE95" s="114">
        <f>_xlfn.XLOOKUP(Table2[[#This Row],[SAPSA Number]],'Open Mini Rifle'!B:B,'Open Mini Rifle'!I:I)</f>
        <v>0</v>
      </c>
      <c r="AF95" s="114">
        <f>_xlfn.XLOOKUP(Table2[[#This Row],[SAPSA Number]],'SA OPEN Shotgun'!B:B,'SA OPEN Shotgun'!I:I)</f>
        <v>1</v>
      </c>
      <c r="AG95" s="114">
        <f>_xlfn.XLOOKUP(Table2[[#This Row],[SAPSA Number]],'SA STD Shotgun'!B:B,'SA STD Shotgun'!I:I)</f>
        <v>0</v>
      </c>
      <c r="AH95" s="114">
        <f>_xlfn.XLOOKUP(Table2[[#This Row],[SAPSA Number]],'MAN STD Shotgun'!B:B,'MAN STD Shotgun'!I:I)</f>
        <v>0</v>
      </c>
      <c r="AI95" s="115">
        <f>_xlfn.XLOOKUP(Table2[[#This Row],[SAPSA Number]],'MODIFIED Shotgun'!B:B,'MODIFIED Shotgun'!I:I)</f>
        <v>0</v>
      </c>
    </row>
    <row r="96" spans="1:35" x14ac:dyDescent="0.25">
      <c r="A96" s="61">
        <v>4966</v>
      </c>
      <c r="B96" s="62" t="s">
        <v>621</v>
      </c>
      <c r="C96" s="62" t="s">
        <v>622</v>
      </c>
      <c r="D96" s="63" t="s">
        <v>73</v>
      </c>
      <c r="E96" s="1" t="str">
        <f ca="1">_xlfn.XLOOKUP(Table2[[#This Row],[SAPSA Number]],Table1[SAPSA number],Table1[Gender])</f>
        <v xml:space="preserve"> </v>
      </c>
      <c r="F96" s="4">
        <f ca="1">_xlfn.XLOOKUP(Table2[[#This Row],[SAPSA Number]],Table1[SAPSA number],Table1[Age])</f>
        <v>33</v>
      </c>
      <c r="G96" s="64">
        <v>5</v>
      </c>
      <c r="H96" s="64">
        <f>SUM(Table2[[#This Row],[Club Points]:[League Points Earned - Dec]])</f>
        <v>6</v>
      </c>
      <c r="I96" s="64">
        <f>SUM(Table2[[#This Row],[Std handgun]:[Modified]])</f>
        <v>4</v>
      </c>
      <c r="J96" s="64"/>
      <c r="K96" s="4"/>
      <c r="L96" s="4"/>
      <c r="M96" s="64"/>
      <c r="N96" s="4"/>
      <c r="O96" s="64"/>
      <c r="P96" s="64"/>
      <c r="Q96" s="64"/>
      <c r="R96" s="64"/>
      <c r="S96" s="64"/>
      <c r="T96" s="64">
        <v>2</v>
      </c>
      <c r="U96" s="64"/>
      <c r="V96" s="64">
        <f>_xlfn.XLOOKUP(Table2[[#This Row],[SAPSA Number]],'STD Handgun'!B:B,'STD Handgun'!I:I)</f>
        <v>0</v>
      </c>
      <c r="W96" s="64">
        <f>_xlfn.XLOOKUP(Table2[[#This Row],[SAPSA Number]],'PROD OPTICS Handgun'!B:B,'PROD OPTICS Handgun'!I:I)</f>
        <v>0</v>
      </c>
      <c r="X96" s="64">
        <f>_xlfn.XLOOKUP(Table2[[#This Row],[SAPSA Number]],'PROD Handgun'!B:B,'PROD Handgun'!I:I)</f>
        <v>0</v>
      </c>
      <c r="Y96" s="64">
        <f>_xlfn.XLOOKUP(Table2[[#This Row],[SAPSA Number]],'OPEN Handgun'!B:B,'OPEN Handgun'!I:I)</f>
        <v>0</v>
      </c>
      <c r="Z96" s="64">
        <f>_xlfn.XLOOKUP(Table2[[#This Row],[SAPSA Number]],'CLASSIC Handgun'!B:B,'CLASSIC Handgun'!I:I)</f>
        <v>0</v>
      </c>
      <c r="AA96" s="64">
        <f>_xlfn.XLOOKUP(Table2[[#This Row],[SAPSA Number]],PCC!B:B,PCC!I:I)</f>
        <v>0</v>
      </c>
      <c r="AB96" s="64">
        <f>_xlfn.XLOOKUP(Table2[[#This Row],[SAPSA Number]],'SAOpen Rifle'!B:B,'SAOpen Rifle'!I:I)</f>
        <v>4</v>
      </c>
      <c r="AC96" s="64">
        <f>_xlfn.XLOOKUP(Table2[[#This Row],[SAPSA Number]],'SA Std Rifle'!B:B,'SA Std Rifle'!I:I)</f>
        <v>0</v>
      </c>
      <c r="AD96" s="64">
        <f>_xlfn.XLOOKUP(Table2[[#This Row],[SAPSA Number]],'STD Mini Rifle'!B:B,'STD Mini Rifle'!I:I)</f>
        <v>0</v>
      </c>
      <c r="AE96" s="64">
        <f>_xlfn.XLOOKUP(Table2[[#This Row],[SAPSA Number]],'Open Mini Rifle'!B:B,'Open Mini Rifle'!I:I)</f>
        <v>0</v>
      </c>
      <c r="AF96" s="64">
        <f>_xlfn.XLOOKUP(Table2[[#This Row],[SAPSA Number]],'SA OPEN Shotgun'!B:B,'SA OPEN Shotgun'!I:I)</f>
        <v>0</v>
      </c>
      <c r="AG96" s="64">
        <f>_xlfn.XLOOKUP(Table2[[#This Row],[SAPSA Number]],'SA STD Shotgun'!B:B,'SA STD Shotgun'!I:I)</f>
        <v>0</v>
      </c>
      <c r="AH96" s="64">
        <f>_xlfn.XLOOKUP(Table2[[#This Row],[SAPSA Number]],'MAN STD Shotgun'!B:B,'MAN STD Shotgun'!I:I)</f>
        <v>0</v>
      </c>
      <c r="AI96" s="74">
        <f>_xlfn.XLOOKUP(Table2[[#This Row],[SAPSA Number]],'MODIFIED Shotgun'!B:B,'MODIFIED Shotgun'!I:I)</f>
        <v>0</v>
      </c>
    </row>
    <row r="97" spans="1:35" x14ac:dyDescent="0.25">
      <c r="A97" s="61">
        <v>5023</v>
      </c>
      <c r="B97" s="62" t="s">
        <v>354</v>
      </c>
      <c r="C97" s="62" t="s">
        <v>355</v>
      </c>
      <c r="D97" s="63" t="s">
        <v>349</v>
      </c>
      <c r="E97" s="80" t="str">
        <f ca="1">_xlfn.XLOOKUP(Table2[[#This Row],[SAPSA Number]],Table1[SAPSA number],Table1[Gender])</f>
        <v>SS</v>
      </c>
      <c r="F97" s="61">
        <f ca="1">_xlfn.XLOOKUP(Table2[[#This Row],[SAPSA Number]],Table1[SAPSA number],Table1[Age])</f>
        <v>72</v>
      </c>
      <c r="G97" s="64">
        <v>1</v>
      </c>
      <c r="H97" s="64">
        <f>SUM(Table2[[#This Row],[Club Points]:[League Points Earned - Dec]])</f>
        <v>1</v>
      </c>
      <c r="I97" s="64">
        <f>SUM(Table2[[#This Row],[Std handgun]:[Modified]])</f>
        <v>1</v>
      </c>
      <c r="J97" s="64"/>
      <c r="K97" s="64"/>
      <c r="L97" s="64"/>
      <c r="M97" s="64"/>
      <c r="N97" s="64"/>
      <c r="O97" s="4"/>
      <c r="P97" s="64"/>
      <c r="Q97" s="64"/>
      <c r="R97" s="64"/>
      <c r="S97" s="4"/>
      <c r="T97" s="4"/>
      <c r="U97" s="64"/>
      <c r="V97" s="64">
        <f>_xlfn.XLOOKUP(Table2[[#This Row],[SAPSA Number]],'STD Handgun'!B:B,'STD Handgun'!I:I)</f>
        <v>0</v>
      </c>
      <c r="W97" s="64">
        <f>_xlfn.XLOOKUP(Table2[[#This Row],[SAPSA Number]],'PROD OPTICS Handgun'!B:B,'PROD OPTICS Handgun'!I:I)</f>
        <v>0</v>
      </c>
      <c r="X97" s="64">
        <f>_xlfn.XLOOKUP(Table2[[#This Row],[SAPSA Number]],'PROD Handgun'!B:B,'PROD Handgun'!I:I)</f>
        <v>0</v>
      </c>
      <c r="Y97" s="64">
        <f>_xlfn.XLOOKUP(Table2[[#This Row],[SAPSA Number]],'OPEN Handgun'!B:B,'OPEN Handgun'!I:I)</f>
        <v>0</v>
      </c>
      <c r="Z97" s="64">
        <f>_xlfn.XLOOKUP(Table2[[#This Row],[SAPSA Number]],'CLASSIC Handgun'!B:B,'CLASSIC Handgun'!I:I)</f>
        <v>0</v>
      </c>
      <c r="AA97" s="64">
        <f>_xlfn.XLOOKUP(Table2[[#This Row],[SAPSA Number]],PCC!B:B,PCC!I:I)</f>
        <v>0</v>
      </c>
      <c r="AB97" s="64">
        <f>_xlfn.XLOOKUP(Table2[[#This Row],[SAPSA Number]],'SAOpen Rifle'!B:B,'SAOpen Rifle'!I:I)</f>
        <v>0</v>
      </c>
      <c r="AC97" s="64">
        <f>_xlfn.XLOOKUP(Table2[[#This Row],[SAPSA Number]],'SA Std Rifle'!B:B,'SA Std Rifle'!I:I)</f>
        <v>0</v>
      </c>
      <c r="AD97" s="64">
        <f>_xlfn.XLOOKUP(Table2[[#This Row],[SAPSA Number]],'STD Mini Rifle'!B:B,'STD Mini Rifle'!I:I)</f>
        <v>0</v>
      </c>
      <c r="AE97" s="64">
        <f>_xlfn.XLOOKUP(Table2[[#This Row],[SAPSA Number]],'Open Mini Rifle'!B:B,'Open Mini Rifle'!I:I)</f>
        <v>0</v>
      </c>
      <c r="AF97" s="64">
        <f>_xlfn.XLOOKUP(Table2[[#This Row],[SAPSA Number]],'SA OPEN Shotgun'!B:B,'SA OPEN Shotgun'!I:I)</f>
        <v>0</v>
      </c>
      <c r="AG97" s="64">
        <f>_xlfn.XLOOKUP(Table2[[#This Row],[SAPSA Number]],'SA STD Shotgun'!B:B,'SA STD Shotgun'!I:I)</f>
        <v>0</v>
      </c>
      <c r="AH97" s="64">
        <f>_xlfn.XLOOKUP(Table2[[#This Row],[SAPSA Number]],'MAN STD Shotgun'!B:B,'MAN STD Shotgun'!I:I)</f>
        <v>1</v>
      </c>
      <c r="AI97" s="74">
        <f>_xlfn.XLOOKUP(Table2[[#This Row],[SAPSA Number]],'MODIFIED Shotgun'!B:B,'MODIFIED Shotgun'!I:I)</f>
        <v>0</v>
      </c>
    </row>
    <row r="98" spans="1:35" x14ac:dyDescent="0.25">
      <c r="A98" s="3">
        <v>5262</v>
      </c>
      <c r="B98" s="6" t="s">
        <v>32</v>
      </c>
      <c r="C98" s="6" t="s">
        <v>33</v>
      </c>
      <c r="D98" s="75" t="s">
        <v>27</v>
      </c>
      <c r="E98" s="81" t="str">
        <f ca="1">_xlfn.XLOOKUP(Table2[[#This Row],[SAPSA Number]],Table1[SAPSA number],Table1[Gender])</f>
        <v xml:space="preserve"> </v>
      </c>
      <c r="F98" s="3">
        <f ca="1">_xlfn.XLOOKUP(Table2[[#This Row],[SAPSA Number]],Table1[SAPSA number],Table1[Age])</f>
        <v>45</v>
      </c>
      <c r="G98" s="91" t="s">
        <v>720</v>
      </c>
      <c r="H98" s="4">
        <f>SUM(Table2[[#This Row],[Club Points]:[League Points Earned - Dec]])</f>
        <v>39</v>
      </c>
      <c r="I98" s="4">
        <f>SUM(Table2[[#This Row],[Std handgun]:[Modified]])</f>
        <v>17</v>
      </c>
      <c r="J98" s="4">
        <v>1</v>
      </c>
      <c r="K98" s="4"/>
      <c r="L98" s="4">
        <v>1</v>
      </c>
      <c r="M98" s="4">
        <v>3</v>
      </c>
      <c r="N98" s="4">
        <v>2</v>
      </c>
      <c r="O98" s="4">
        <v>5</v>
      </c>
      <c r="P98" s="4"/>
      <c r="Q98" s="4">
        <v>2</v>
      </c>
      <c r="R98" s="4">
        <v>3</v>
      </c>
      <c r="S98" s="4">
        <v>2</v>
      </c>
      <c r="T98" s="4">
        <v>2</v>
      </c>
      <c r="U98" s="4">
        <v>1</v>
      </c>
      <c r="V98" s="4">
        <f>_xlfn.XLOOKUP(Table2[[#This Row],[SAPSA Number]],'STD Handgun'!B:B,'STD Handgun'!I:I)</f>
        <v>0</v>
      </c>
      <c r="W98" s="4">
        <f>_xlfn.XLOOKUP(Table2[[#This Row],[SAPSA Number]],'PROD OPTICS Handgun'!B:B,'PROD OPTICS Handgun'!I:I)</f>
        <v>0</v>
      </c>
      <c r="X98" s="4">
        <f>_xlfn.XLOOKUP(Table2[[#This Row],[SAPSA Number]],'PROD Handgun'!B:B,'PROD Handgun'!I:I)</f>
        <v>7</v>
      </c>
      <c r="Y98" s="4">
        <f>_xlfn.XLOOKUP(Table2[[#This Row],[SAPSA Number]],'OPEN Handgun'!B:B,'OPEN Handgun'!I:I)</f>
        <v>0</v>
      </c>
      <c r="Z98" s="4">
        <f>_xlfn.XLOOKUP(Table2[[#This Row],[SAPSA Number]],'CLASSIC Handgun'!B:B,'CLASSIC Handgun'!I:I)</f>
        <v>0</v>
      </c>
      <c r="AA98" s="4">
        <f>_xlfn.XLOOKUP(Table2[[#This Row],[SAPSA Number]],PCC!B:B,PCC!I:I)</f>
        <v>0</v>
      </c>
      <c r="AB98" s="4">
        <f>_xlfn.XLOOKUP(Table2[[#This Row],[SAPSA Number]],'SAOpen Rifle'!B:B,'SAOpen Rifle'!I:I)</f>
        <v>1</v>
      </c>
      <c r="AC98" s="4">
        <f>_xlfn.XLOOKUP(Table2[[#This Row],[SAPSA Number]],'SA Std Rifle'!B:B,'SA Std Rifle'!I:I)</f>
        <v>0</v>
      </c>
      <c r="AD98" s="4">
        <f>_xlfn.XLOOKUP(Table2[[#This Row],[SAPSA Number]],'STD Mini Rifle'!B:B,'STD Mini Rifle'!I:I)</f>
        <v>0</v>
      </c>
      <c r="AE98" s="4">
        <f>_xlfn.XLOOKUP(Table2[[#This Row],[SAPSA Number]],'Open Mini Rifle'!B:B,'Open Mini Rifle'!I:I)</f>
        <v>1</v>
      </c>
      <c r="AF98" s="4">
        <f>_xlfn.XLOOKUP(Table2[[#This Row],[SAPSA Number]],'SA OPEN Shotgun'!B:B,'SA OPEN Shotgun'!I:I)</f>
        <v>0</v>
      </c>
      <c r="AG98" s="4">
        <f>_xlfn.XLOOKUP(Table2[[#This Row],[SAPSA Number]],'SA STD Shotgun'!B:B,'SA STD Shotgun'!I:I)</f>
        <v>8</v>
      </c>
      <c r="AH98" s="4">
        <f>_xlfn.XLOOKUP(Table2[[#This Row],[SAPSA Number]],'MAN STD Shotgun'!B:B,'MAN STD Shotgun'!I:I)</f>
        <v>0</v>
      </c>
      <c r="AI98" s="5">
        <f>_xlfn.XLOOKUP(Table2[[#This Row],[SAPSA Number]],'MODIFIED Shotgun'!B:B,'MODIFIED Shotgun'!I:I)</f>
        <v>0</v>
      </c>
    </row>
    <row r="99" spans="1:35" x14ac:dyDescent="0.25">
      <c r="A99" s="61">
        <v>5304</v>
      </c>
      <c r="B99" s="62" t="s">
        <v>744</v>
      </c>
      <c r="C99" s="62" t="s">
        <v>745</v>
      </c>
      <c r="D99" s="63" t="s">
        <v>746</v>
      </c>
      <c r="E99" s="161" t="str">
        <f ca="1">_xlfn.XLOOKUP(Table2[[#This Row],[SAPSA Number]],Table1[SAPSA number],Table1[Gender])</f>
        <v xml:space="preserve"> </v>
      </c>
      <c r="F99" s="61">
        <f ca="1">_xlfn.XLOOKUP(Table2[[#This Row],[SAPSA Number]],Table1[SAPSA number],Table1[Age])</f>
        <v>38</v>
      </c>
      <c r="G99" s="92" t="s">
        <v>720</v>
      </c>
      <c r="H99" s="114">
        <f>SUM(Table2[[#This Row],[Club Points]:[League Points Earned - Dec]])</f>
        <v>10</v>
      </c>
      <c r="I99" s="114">
        <f>SUM(Table2[[#This Row],[Std handgun]:[Modified]])</f>
        <v>2</v>
      </c>
      <c r="J99" s="64"/>
      <c r="K99" s="64"/>
      <c r="L99" s="64"/>
      <c r="M99" s="64"/>
      <c r="N99" s="64"/>
      <c r="O99" s="64">
        <v>2</v>
      </c>
      <c r="P99" s="64"/>
      <c r="Q99" s="64">
        <v>2</v>
      </c>
      <c r="R99" s="64">
        <v>2</v>
      </c>
      <c r="S99" s="64">
        <v>2</v>
      </c>
      <c r="T99" s="4"/>
      <c r="U99" s="64"/>
      <c r="V99" s="114">
        <f>_xlfn.XLOOKUP(Table2[[#This Row],[SAPSA Number]],'STD Handgun'!B:B,'STD Handgun'!I:I)</f>
        <v>0</v>
      </c>
      <c r="W99" s="114">
        <f>_xlfn.XLOOKUP(Table2[[#This Row],[SAPSA Number]],'PROD OPTICS Handgun'!B:B,'PROD OPTICS Handgun'!I:I)</f>
        <v>0</v>
      </c>
      <c r="X99" s="114">
        <f>_xlfn.XLOOKUP(Table2[[#This Row],[SAPSA Number]],'PROD Handgun'!B:B,'PROD Handgun'!I:I)</f>
        <v>0</v>
      </c>
      <c r="Y99" s="114">
        <f>_xlfn.XLOOKUP(Table2[[#This Row],[SAPSA Number]],'OPEN Handgun'!B:B,'OPEN Handgun'!I:I)</f>
        <v>0</v>
      </c>
      <c r="Z99" s="114">
        <f>_xlfn.XLOOKUP(Table2[[#This Row],[SAPSA Number]],'CLASSIC Handgun'!B:B,'CLASSIC Handgun'!I:I)</f>
        <v>0</v>
      </c>
      <c r="AA99" s="114">
        <f>_xlfn.XLOOKUP(Table2[[#This Row],[SAPSA Number]],PCC!B:B,PCC!I:I)</f>
        <v>0</v>
      </c>
      <c r="AB99" s="114">
        <f>_xlfn.XLOOKUP(Table2[[#This Row],[SAPSA Number]],'SAOpen Rifle'!B:B,'SAOpen Rifle'!I:I)</f>
        <v>1</v>
      </c>
      <c r="AC99" s="114">
        <f>_xlfn.XLOOKUP(Table2[[#This Row],[SAPSA Number]],'SA Std Rifle'!B:B,'SA Std Rifle'!I:I)</f>
        <v>1</v>
      </c>
      <c r="AD99" s="114">
        <f>_xlfn.XLOOKUP(Table2[[#This Row],[SAPSA Number]],'STD Mini Rifle'!B:B,'STD Mini Rifle'!I:I)</f>
        <v>0</v>
      </c>
      <c r="AE99" s="114">
        <f>_xlfn.XLOOKUP(Table2[[#This Row],[SAPSA Number]],'Open Mini Rifle'!B:B,'Open Mini Rifle'!I:I)</f>
        <v>0</v>
      </c>
      <c r="AF99" s="114">
        <f>_xlfn.XLOOKUP(Table2[[#This Row],[SAPSA Number]],'SA OPEN Shotgun'!B:B,'SA OPEN Shotgun'!I:I)</f>
        <v>0</v>
      </c>
      <c r="AG99" s="114">
        <f>_xlfn.XLOOKUP(Table2[[#This Row],[SAPSA Number]],'SA STD Shotgun'!B:B,'SA STD Shotgun'!I:I)</f>
        <v>0</v>
      </c>
      <c r="AH99" s="114">
        <f>_xlfn.XLOOKUP(Table2[[#This Row],[SAPSA Number]],'MAN STD Shotgun'!B:B,'MAN STD Shotgun'!I:I)</f>
        <v>0</v>
      </c>
      <c r="AI99" s="115">
        <f>_xlfn.XLOOKUP(Table2[[#This Row],[SAPSA Number]],'MODIFIED Shotgun'!B:B,'MODIFIED Shotgun'!I:I)</f>
        <v>0</v>
      </c>
    </row>
    <row r="100" spans="1:35" x14ac:dyDescent="0.25">
      <c r="A100" s="3">
        <v>5616</v>
      </c>
      <c r="B100" s="6" t="s">
        <v>121</v>
      </c>
      <c r="C100" s="6" t="s">
        <v>122</v>
      </c>
      <c r="D100" s="75" t="s">
        <v>123</v>
      </c>
      <c r="E100" s="81" t="str">
        <f ca="1">_xlfn.XLOOKUP(Table2[[#This Row],[SAPSA Number]],Table1[SAPSA number],Table1[Gender])</f>
        <v xml:space="preserve"> </v>
      </c>
      <c r="F100" s="3">
        <f ca="1">_xlfn.XLOOKUP(Table2[[#This Row],[SAPSA Number]],Table1[SAPSA number],Table1[Age])</f>
        <v>35</v>
      </c>
      <c r="G100" s="91" t="s">
        <v>720</v>
      </c>
      <c r="H100" s="4">
        <f>SUM(Table2[[#This Row],[Club Points]:[League Points Earned - Dec]])</f>
        <v>30</v>
      </c>
      <c r="I100" s="4">
        <f>SUM(Table2[[#This Row],[Std handgun]:[Modified]])</f>
        <v>8</v>
      </c>
      <c r="J100" s="4"/>
      <c r="K100" s="4">
        <v>2</v>
      </c>
      <c r="L100" s="4">
        <v>3</v>
      </c>
      <c r="M100" s="4">
        <v>3</v>
      </c>
      <c r="N100" s="4">
        <v>2</v>
      </c>
      <c r="O100" s="4">
        <v>3</v>
      </c>
      <c r="P100" s="4"/>
      <c r="Q100" s="4"/>
      <c r="R100" s="4"/>
      <c r="S100" s="4">
        <v>6</v>
      </c>
      <c r="T100" s="4">
        <v>2</v>
      </c>
      <c r="U100" s="4">
        <v>1</v>
      </c>
      <c r="V100" s="4">
        <f>_xlfn.XLOOKUP(Table2[[#This Row],[SAPSA Number]],'STD Handgun'!B:B,'STD Handgun'!I:I)</f>
        <v>0</v>
      </c>
      <c r="W100" s="4">
        <f>_xlfn.XLOOKUP(Table2[[#This Row],[SAPSA Number]],'PROD OPTICS Handgun'!B:B,'PROD OPTICS Handgun'!I:I)</f>
        <v>0</v>
      </c>
      <c r="X100" s="4">
        <f>_xlfn.XLOOKUP(Table2[[#This Row],[SAPSA Number]],'PROD Handgun'!B:B,'PROD Handgun'!I:I)</f>
        <v>0</v>
      </c>
      <c r="Y100" s="4">
        <f>_xlfn.XLOOKUP(Table2[[#This Row],[SAPSA Number]],'OPEN Handgun'!B:B,'OPEN Handgun'!I:I)</f>
        <v>1</v>
      </c>
      <c r="Z100" s="4">
        <f>_xlfn.XLOOKUP(Table2[[#This Row],[SAPSA Number]],'CLASSIC Handgun'!B:B,'CLASSIC Handgun'!I:I)</f>
        <v>6</v>
      </c>
      <c r="AA100" s="4">
        <f>_xlfn.XLOOKUP(Table2[[#This Row],[SAPSA Number]],PCC!B:B,PCC!I:I)</f>
        <v>0</v>
      </c>
      <c r="AB100" s="4">
        <f>_xlfn.XLOOKUP(Table2[[#This Row],[SAPSA Number]],'SAOpen Rifle'!B:B,'SAOpen Rifle'!I:I)</f>
        <v>0</v>
      </c>
      <c r="AC100" s="4">
        <f>_xlfn.XLOOKUP(Table2[[#This Row],[SAPSA Number]],'SA Std Rifle'!B:B,'SA Std Rifle'!I:I)</f>
        <v>0</v>
      </c>
      <c r="AD100" s="4">
        <f>_xlfn.XLOOKUP(Table2[[#This Row],[SAPSA Number]],'STD Mini Rifle'!B:B,'STD Mini Rifle'!I:I)</f>
        <v>0</v>
      </c>
      <c r="AE100" s="4">
        <f>_xlfn.XLOOKUP(Table2[[#This Row],[SAPSA Number]],'Open Mini Rifle'!B:B,'Open Mini Rifle'!I:I)</f>
        <v>0</v>
      </c>
      <c r="AF100" s="4">
        <f>_xlfn.XLOOKUP(Table2[[#This Row],[SAPSA Number]],'SA OPEN Shotgun'!B:B,'SA OPEN Shotgun'!I:I)</f>
        <v>0</v>
      </c>
      <c r="AG100" s="4">
        <f>_xlfn.XLOOKUP(Table2[[#This Row],[SAPSA Number]],'SA STD Shotgun'!B:B,'SA STD Shotgun'!I:I)</f>
        <v>0</v>
      </c>
      <c r="AH100" s="4">
        <f>_xlfn.XLOOKUP(Table2[[#This Row],[SAPSA Number]],'MAN STD Shotgun'!B:B,'MAN STD Shotgun'!I:I)</f>
        <v>0</v>
      </c>
      <c r="AI100" s="5">
        <f>_xlfn.XLOOKUP(Table2[[#This Row],[SAPSA Number]],'MODIFIED Shotgun'!B:B,'MODIFIED Shotgun'!I:I)</f>
        <v>1</v>
      </c>
    </row>
    <row r="101" spans="1:35" x14ac:dyDescent="0.25">
      <c r="A101" s="3">
        <v>5754</v>
      </c>
      <c r="B101" s="6" t="s">
        <v>460</v>
      </c>
      <c r="C101" s="6" t="s">
        <v>461</v>
      </c>
      <c r="D101" s="75" t="s">
        <v>453</v>
      </c>
      <c r="E101" s="81" t="str">
        <f ca="1">_xlfn.XLOOKUP(Table2[[#This Row],[SAPSA Number]],Table1[SAPSA number],Table1[Gender])</f>
        <v xml:space="preserve"> </v>
      </c>
      <c r="F101" s="3">
        <f ca="1">_xlfn.XLOOKUP(Table2[[#This Row],[SAPSA Number]],Table1[SAPSA number],Table1[Age])</f>
        <v>42</v>
      </c>
      <c r="G101" s="91" t="s">
        <v>720</v>
      </c>
      <c r="H101" s="4">
        <f>SUM(Table2[[#This Row],[Club Points]:[League Points Earned - Dec]])</f>
        <v>14</v>
      </c>
      <c r="I101" s="4">
        <f>SUM(Table2[[#This Row],[Std handgun]:[Modified]])</f>
        <v>4</v>
      </c>
      <c r="J101" s="4"/>
      <c r="K101" s="4">
        <v>2</v>
      </c>
      <c r="L101" s="4">
        <v>2</v>
      </c>
      <c r="M101" s="4"/>
      <c r="N101" s="4"/>
      <c r="O101" s="4">
        <v>2</v>
      </c>
      <c r="P101" s="4"/>
      <c r="Q101" s="4"/>
      <c r="R101" s="4"/>
      <c r="S101" s="4">
        <v>2</v>
      </c>
      <c r="T101" s="4">
        <v>2</v>
      </c>
      <c r="U101" s="64"/>
      <c r="V101" s="4">
        <f>_xlfn.XLOOKUP(Table2[[#This Row],[SAPSA Number]],'STD Handgun'!B:B,'STD Handgun'!I:I)</f>
        <v>0</v>
      </c>
      <c r="W101" s="4">
        <f>_xlfn.XLOOKUP(Table2[[#This Row],[SAPSA Number]],'PROD OPTICS Handgun'!B:B,'PROD OPTICS Handgun'!I:I)</f>
        <v>1</v>
      </c>
      <c r="X101" s="4">
        <f>_xlfn.XLOOKUP(Table2[[#This Row],[SAPSA Number]],'PROD Handgun'!B:B,'PROD Handgun'!I:I)</f>
        <v>0</v>
      </c>
      <c r="Y101" s="4">
        <f>_xlfn.XLOOKUP(Table2[[#This Row],[SAPSA Number]],'OPEN Handgun'!B:B,'OPEN Handgun'!I:I)</f>
        <v>0</v>
      </c>
      <c r="Z101" s="4">
        <f>_xlfn.XLOOKUP(Table2[[#This Row],[SAPSA Number]],'CLASSIC Handgun'!B:B,'CLASSIC Handgun'!I:I)</f>
        <v>0</v>
      </c>
      <c r="AA101" s="4">
        <f>_xlfn.XLOOKUP(Table2[[#This Row],[SAPSA Number]],PCC!B:B,PCC!I:I)</f>
        <v>2</v>
      </c>
      <c r="AB101" s="4">
        <f>_xlfn.XLOOKUP(Table2[[#This Row],[SAPSA Number]],'SAOpen Rifle'!B:B,'SAOpen Rifle'!I:I)</f>
        <v>0</v>
      </c>
      <c r="AC101" s="4">
        <f>_xlfn.XLOOKUP(Table2[[#This Row],[SAPSA Number]],'SA Std Rifle'!B:B,'SA Std Rifle'!I:I)</f>
        <v>0</v>
      </c>
      <c r="AD101" s="4">
        <f>_xlfn.XLOOKUP(Table2[[#This Row],[SAPSA Number]],'STD Mini Rifle'!B:B,'STD Mini Rifle'!I:I)</f>
        <v>0</v>
      </c>
      <c r="AE101" s="4">
        <f>_xlfn.XLOOKUP(Table2[[#This Row],[SAPSA Number]],'Open Mini Rifle'!B:B,'Open Mini Rifle'!I:I)</f>
        <v>0</v>
      </c>
      <c r="AF101" s="4">
        <f>_xlfn.XLOOKUP(Table2[[#This Row],[SAPSA Number]],'SA OPEN Shotgun'!B:B,'SA OPEN Shotgun'!I:I)</f>
        <v>1</v>
      </c>
      <c r="AG101" s="4">
        <f>_xlfn.XLOOKUP(Table2[[#This Row],[SAPSA Number]],'SA STD Shotgun'!B:B,'SA STD Shotgun'!I:I)</f>
        <v>0</v>
      </c>
      <c r="AH101" s="4">
        <f>_xlfn.XLOOKUP(Table2[[#This Row],[SAPSA Number]],'MAN STD Shotgun'!B:B,'MAN STD Shotgun'!I:I)</f>
        <v>0</v>
      </c>
      <c r="AI101" s="5">
        <f>_xlfn.XLOOKUP(Table2[[#This Row],[SAPSA Number]],'MODIFIED Shotgun'!B:B,'MODIFIED Shotgun'!I:I)</f>
        <v>0</v>
      </c>
    </row>
    <row r="102" spans="1:35" x14ac:dyDescent="0.25">
      <c r="A102" s="3">
        <v>5759</v>
      </c>
      <c r="B102" s="6" t="s">
        <v>424</v>
      </c>
      <c r="C102" s="6" t="s">
        <v>425</v>
      </c>
      <c r="D102" s="75" t="s">
        <v>426</v>
      </c>
      <c r="E102" s="81" t="str">
        <f>_xlfn.XLOOKUP(Table2[[#This Row],[SAPSA Number]],Table1[SAPSA number],Table1[Gender])</f>
        <v>Lady</v>
      </c>
      <c r="F102" s="3">
        <f ca="1">_xlfn.XLOOKUP(Table2[[#This Row],[SAPSA Number]],Table1[SAPSA number],Table1[Age])</f>
        <v>38</v>
      </c>
      <c r="G102" s="91" t="s">
        <v>720</v>
      </c>
      <c r="H102" s="4">
        <f>SUM(Table2[[#This Row],[Club Points]:[League Points Earned - Dec]])</f>
        <v>6</v>
      </c>
      <c r="I102" s="4">
        <f>SUM(Table2[[#This Row],[Std handgun]:[Modified]])</f>
        <v>6</v>
      </c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>
        <f>_xlfn.XLOOKUP(Table2[[#This Row],[SAPSA Number]],'STD Handgun'!B:B,'STD Handgun'!I:I)</f>
        <v>0</v>
      </c>
      <c r="W102" s="4">
        <f>_xlfn.XLOOKUP(Table2[[#This Row],[SAPSA Number]],'PROD OPTICS Handgun'!B:B,'PROD OPTICS Handgun'!I:I)</f>
        <v>5</v>
      </c>
      <c r="X102" s="4">
        <f>_xlfn.XLOOKUP(Table2[[#This Row],[SAPSA Number]],'PROD Handgun'!B:B,'PROD Handgun'!I:I)</f>
        <v>0</v>
      </c>
      <c r="Y102" s="4">
        <f>_xlfn.XLOOKUP(Table2[[#This Row],[SAPSA Number]],'OPEN Handgun'!B:B,'OPEN Handgun'!I:I)</f>
        <v>0</v>
      </c>
      <c r="Z102" s="4">
        <f>_xlfn.XLOOKUP(Table2[[#This Row],[SAPSA Number]],'CLASSIC Handgun'!B:B,'CLASSIC Handgun'!I:I)</f>
        <v>0</v>
      </c>
      <c r="AA102" s="4">
        <f>_xlfn.XLOOKUP(Table2[[#This Row],[SAPSA Number]],PCC!B:B,PCC!I:I)</f>
        <v>1</v>
      </c>
      <c r="AB102" s="4">
        <f>_xlfn.XLOOKUP(Table2[[#This Row],[SAPSA Number]],'SAOpen Rifle'!B:B,'SAOpen Rifle'!I:I)</f>
        <v>0</v>
      </c>
      <c r="AC102" s="4">
        <f>_xlfn.XLOOKUP(Table2[[#This Row],[SAPSA Number]],'SA Std Rifle'!B:B,'SA Std Rifle'!I:I)</f>
        <v>0</v>
      </c>
      <c r="AD102" s="4">
        <f>_xlfn.XLOOKUP(Table2[[#This Row],[SAPSA Number]],'STD Mini Rifle'!B:B,'STD Mini Rifle'!I:I)</f>
        <v>0</v>
      </c>
      <c r="AE102" s="4">
        <f>_xlfn.XLOOKUP(Table2[[#This Row],[SAPSA Number]],'Open Mini Rifle'!B:B,'Open Mini Rifle'!I:I)</f>
        <v>0</v>
      </c>
      <c r="AF102" s="4">
        <f>_xlfn.XLOOKUP(Table2[[#This Row],[SAPSA Number]],'SA OPEN Shotgun'!B:B,'SA OPEN Shotgun'!I:I)</f>
        <v>0</v>
      </c>
      <c r="AG102" s="4">
        <f>_xlfn.XLOOKUP(Table2[[#This Row],[SAPSA Number]],'SA STD Shotgun'!B:B,'SA STD Shotgun'!I:I)</f>
        <v>0</v>
      </c>
      <c r="AH102" s="4">
        <f>_xlfn.XLOOKUP(Table2[[#This Row],[SAPSA Number]],'MAN STD Shotgun'!B:B,'MAN STD Shotgun'!I:I)</f>
        <v>0</v>
      </c>
      <c r="AI102" s="5">
        <f>_xlfn.XLOOKUP(Table2[[#This Row],[SAPSA Number]],'MODIFIED Shotgun'!B:B,'MODIFIED Shotgun'!I:I)</f>
        <v>0</v>
      </c>
    </row>
    <row r="103" spans="1:35" x14ac:dyDescent="0.25">
      <c r="A103" s="3">
        <v>5760</v>
      </c>
      <c r="B103" s="6" t="s">
        <v>360</v>
      </c>
      <c r="C103" s="6" t="s">
        <v>33</v>
      </c>
      <c r="D103" s="75" t="s">
        <v>349</v>
      </c>
      <c r="E103" s="81" t="str">
        <f ca="1">_xlfn.XLOOKUP(Table2[[#This Row],[SAPSA Number]],Table1[SAPSA number],Table1[Gender])</f>
        <v xml:space="preserve"> </v>
      </c>
      <c r="F103" s="3">
        <f ca="1">_xlfn.XLOOKUP(Table2[[#This Row],[SAPSA Number]],Table1[SAPSA number],Table1[Age])</f>
        <v>38</v>
      </c>
      <c r="G103" s="91" t="s">
        <v>720</v>
      </c>
      <c r="H103" s="4">
        <f>SUM(Table2[[#This Row],[Club Points]:[League Points Earned - Dec]])</f>
        <v>8</v>
      </c>
      <c r="I103" s="4">
        <f>SUM(Table2[[#This Row],[Std handgun]:[Modified]])</f>
        <v>3</v>
      </c>
      <c r="J103" s="4"/>
      <c r="K103" s="4"/>
      <c r="L103" s="4"/>
      <c r="M103" s="4"/>
      <c r="N103" s="4"/>
      <c r="O103" s="4"/>
      <c r="P103" s="4"/>
      <c r="Q103" s="4">
        <v>2</v>
      </c>
      <c r="R103" s="4"/>
      <c r="S103" s="4"/>
      <c r="T103" s="4">
        <v>2</v>
      </c>
      <c r="U103" s="4">
        <v>1</v>
      </c>
      <c r="V103" s="4">
        <f>_xlfn.XLOOKUP(Table2[[#This Row],[SAPSA Number]],'STD Handgun'!B:B,'STD Handgun'!I:I)</f>
        <v>2</v>
      </c>
      <c r="W103" s="4">
        <f>_xlfn.XLOOKUP(Table2[[#This Row],[SAPSA Number]],'PROD OPTICS Handgun'!B:B,'PROD OPTICS Handgun'!I:I)</f>
        <v>0</v>
      </c>
      <c r="X103" s="4">
        <f>_xlfn.XLOOKUP(Table2[[#This Row],[SAPSA Number]],'PROD Handgun'!B:B,'PROD Handgun'!I:I)</f>
        <v>1</v>
      </c>
      <c r="Y103" s="4">
        <f>_xlfn.XLOOKUP(Table2[[#This Row],[SAPSA Number]],'OPEN Handgun'!B:B,'OPEN Handgun'!I:I)</f>
        <v>0</v>
      </c>
      <c r="Z103" s="4">
        <f>_xlfn.XLOOKUP(Table2[[#This Row],[SAPSA Number]],'CLASSIC Handgun'!B:B,'CLASSIC Handgun'!I:I)</f>
        <v>0</v>
      </c>
      <c r="AA103" s="4">
        <f>_xlfn.XLOOKUP(Table2[[#This Row],[SAPSA Number]],PCC!B:B,PCC!I:I)</f>
        <v>0</v>
      </c>
      <c r="AB103" s="4">
        <f>_xlfn.XLOOKUP(Table2[[#This Row],[SAPSA Number]],'SAOpen Rifle'!B:B,'SAOpen Rifle'!I:I)</f>
        <v>0</v>
      </c>
      <c r="AC103" s="4">
        <f>_xlfn.XLOOKUP(Table2[[#This Row],[SAPSA Number]],'SA Std Rifle'!B:B,'SA Std Rifle'!I:I)</f>
        <v>0</v>
      </c>
      <c r="AD103" s="4">
        <f>_xlfn.XLOOKUP(Table2[[#This Row],[SAPSA Number]],'STD Mini Rifle'!B:B,'STD Mini Rifle'!I:I)</f>
        <v>0</v>
      </c>
      <c r="AE103" s="4">
        <f>_xlfn.XLOOKUP(Table2[[#This Row],[SAPSA Number]],'Open Mini Rifle'!B:B,'Open Mini Rifle'!I:I)</f>
        <v>0</v>
      </c>
      <c r="AF103" s="4">
        <f>_xlfn.XLOOKUP(Table2[[#This Row],[SAPSA Number]],'SA OPEN Shotgun'!B:B,'SA OPEN Shotgun'!I:I)</f>
        <v>0</v>
      </c>
      <c r="AG103" s="4">
        <f>_xlfn.XLOOKUP(Table2[[#This Row],[SAPSA Number]],'SA STD Shotgun'!B:B,'SA STD Shotgun'!I:I)</f>
        <v>0</v>
      </c>
      <c r="AH103" s="4">
        <f>_xlfn.XLOOKUP(Table2[[#This Row],[SAPSA Number]],'MAN STD Shotgun'!B:B,'MAN STD Shotgun'!I:I)</f>
        <v>0</v>
      </c>
      <c r="AI103" s="5">
        <f>_xlfn.XLOOKUP(Table2[[#This Row],[SAPSA Number]],'MODIFIED Shotgun'!B:B,'MODIFIED Shotgun'!I:I)</f>
        <v>0</v>
      </c>
    </row>
    <row r="104" spans="1:35" x14ac:dyDescent="0.25">
      <c r="A104" s="3">
        <v>5804</v>
      </c>
      <c r="B104" s="6" t="s">
        <v>865</v>
      </c>
      <c r="C104" s="6" t="s">
        <v>866</v>
      </c>
      <c r="D104" s="75" t="s">
        <v>867</v>
      </c>
      <c r="E104" s="81" t="str">
        <f ca="1">_xlfn.XLOOKUP(Table2[[#This Row],[SAPSA Number]],Table1[SAPSA number],Table1[Gender])</f>
        <v xml:space="preserve"> </v>
      </c>
      <c r="F104" s="3">
        <f ca="1">_xlfn.XLOOKUP(Table2[[#This Row],[SAPSA Number]],Table1[SAPSA number],Table1[Age])</f>
        <v>44</v>
      </c>
      <c r="G104" s="91" t="s">
        <v>720</v>
      </c>
      <c r="H104" s="72">
        <f>SUM(Table2[[#This Row],[Club Points]:[League Points Earned - Dec]])</f>
        <v>6</v>
      </c>
      <c r="I104" s="72">
        <f>SUM(Table2[[#This Row],[Std handgun]:[Modified]])</f>
        <v>6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72">
        <f>_xlfn.XLOOKUP(Table2[[#This Row],[SAPSA Number]],'STD Handgun'!B:B,'STD Handgun'!I:I)</f>
        <v>3</v>
      </c>
      <c r="W104" s="72">
        <f>_xlfn.XLOOKUP(Table2[[#This Row],[SAPSA Number]],'PROD OPTICS Handgun'!B:B,'PROD OPTICS Handgun'!I:I)</f>
        <v>0</v>
      </c>
      <c r="X104" s="72">
        <f>_xlfn.XLOOKUP(Table2[[#This Row],[SAPSA Number]],'PROD Handgun'!B:B,'PROD Handgun'!I:I)</f>
        <v>0</v>
      </c>
      <c r="Y104" s="72">
        <f>_xlfn.XLOOKUP(Table2[[#This Row],[SAPSA Number]],'OPEN Handgun'!B:B,'OPEN Handgun'!I:I)</f>
        <v>0</v>
      </c>
      <c r="Z104" s="72">
        <f>_xlfn.XLOOKUP(Table2[[#This Row],[SAPSA Number]],'CLASSIC Handgun'!B:B,'CLASSIC Handgun'!I:I)</f>
        <v>0</v>
      </c>
      <c r="AA104" s="72">
        <f>_xlfn.XLOOKUP(Table2[[#This Row],[SAPSA Number]],PCC!B:B,PCC!I:I)</f>
        <v>0</v>
      </c>
      <c r="AB104" s="72">
        <f>_xlfn.XLOOKUP(Table2[[#This Row],[SAPSA Number]],'SAOpen Rifle'!B:B,'SAOpen Rifle'!I:I)</f>
        <v>0</v>
      </c>
      <c r="AC104" s="72">
        <f>_xlfn.XLOOKUP(Table2[[#This Row],[SAPSA Number]],'SA Std Rifle'!B:B,'SA Std Rifle'!I:I)</f>
        <v>0</v>
      </c>
      <c r="AD104" s="72">
        <f>_xlfn.XLOOKUP(Table2[[#This Row],[SAPSA Number]],'STD Mini Rifle'!B:B,'STD Mini Rifle'!I:I)</f>
        <v>0</v>
      </c>
      <c r="AE104" s="72">
        <f>_xlfn.XLOOKUP(Table2[[#This Row],[SAPSA Number]],'Open Mini Rifle'!B:B,'Open Mini Rifle'!I:I)</f>
        <v>3</v>
      </c>
      <c r="AF104" s="72">
        <f>_xlfn.XLOOKUP(Table2[[#This Row],[SAPSA Number]],'SA OPEN Shotgun'!B:B,'SA OPEN Shotgun'!I:I)</f>
        <v>0</v>
      </c>
      <c r="AG104" s="72">
        <f>_xlfn.XLOOKUP(Table2[[#This Row],[SAPSA Number]],'SA STD Shotgun'!B:B,'SA STD Shotgun'!I:I)</f>
        <v>0</v>
      </c>
      <c r="AH104" s="72">
        <f>_xlfn.XLOOKUP(Table2[[#This Row],[SAPSA Number]],'MAN STD Shotgun'!B:B,'MAN STD Shotgun'!I:I)</f>
        <v>0</v>
      </c>
      <c r="AI104" s="73">
        <f>_xlfn.XLOOKUP(Table2[[#This Row],[SAPSA Number]],'MODIFIED Shotgun'!B:B,'MODIFIED Shotgun'!I:I)</f>
        <v>0</v>
      </c>
    </row>
    <row r="105" spans="1:35" x14ac:dyDescent="0.25">
      <c r="A105" s="3">
        <v>5871</v>
      </c>
      <c r="B105" s="6" t="s">
        <v>95</v>
      </c>
      <c r="C105" s="6" t="s">
        <v>96</v>
      </c>
      <c r="D105" s="75" t="s">
        <v>97</v>
      </c>
      <c r="E105" s="81" t="str">
        <f ca="1">_xlfn.XLOOKUP(Table2[[#This Row],[SAPSA Number]],Table1[SAPSA number],Table1[Gender])</f>
        <v>SS</v>
      </c>
      <c r="F105" s="3">
        <f ca="1">_xlfn.XLOOKUP(Table2[[#This Row],[SAPSA Number]],Table1[SAPSA number],Table1[Age])</f>
        <v>66</v>
      </c>
      <c r="G105" s="91" t="s">
        <v>720</v>
      </c>
      <c r="H105" s="4">
        <f>SUM(Table2[[#This Row],[Club Points]:[League Points Earned - Dec]])</f>
        <v>10</v>
      </c>
      <c r="I105" s="4">
        <f>SUM(Table2[[#This Row],[Std handgun]:[Modified]])</f>
        <v>7</v>
      </c>
      <c r="J105" s="4"/>
      <c r="K105" s="4"/>
      <c r="L105" s="4"/>
      <c r="M105" s="4"/>
      <c r="N105" s="4"/>
      <c r="O105" s="4"/>
      <c r="P105" s="4"/>
      <c r="Q105" s="4"/>
      <c r="R105" s="4"/>
      <c r="S105" s="4">
        <v>2</v>
      </c>
      <c r="T105" s="4"/>
      <c r="U105" s="4">
        <v>1</v>
      </c>
      <c r="V105" s="4">
        <f>_xlfn.XLOOKUP(Table2[[#This Row],[SAPSA Number]],'STD Handgun'!B:B,'STD Handgun'!I:I)</f>
        <v>0</v>
      </c>
      <c r="W105" s="4">
        <f>_xlfn.XLOOKUP(Table2[[#This Row],[SAPSA Number]],'PROD OPTICS Handgun'!B:B,'PROD OPTICS Handgun'!I:I)</f>
        <v>0</v>
      </c>
      <c r="X105" s="4">
        <f>_xlfn.XLOOKUP(Table2[[#This Row],[SAPSA Number]],'PROD Handgun'!B:B,'PROD Handgun'!I:I)</f>
        <v>7</v>
      </c>
      <c r="Y105" s="4">
        <f>_xlfn.XLOOKUP(Table2[[#This Row],[SAPSA Number]],'OPEN Handgun'!B:B,'OPEN Handgun'!I:I)</f>
        <v>0</v>
      </c>
      <c r="Z105" s="4">
        <f>_xlfn.XLOOKUP(Table2[[#This Row],[SAPSA Number]],'CLASSIC Handgun'!B:B,'CLASSIC Handgun'!I:I)</f>
        <v>0</v>
      </c>
      <c r="AA105" s="4">
        <f>_xlfn.XLOOKUP(Table2[[#This Row],[SAPSA Number]],PCC!B:B,PCC!I:I)</f>
        <v>0</v>
      </c>
      <c r="AB105" s="4">
        <f>_xlfn.XLOOKUP(Table2[[#This Row],[SAPSA Number]],'SAOpen Rifle'!B:B,'SAOpen Rifle'!I:I)</f>
        <v>0</v>
      </c>
      <c r="AC105" s="4">
        <f>_xlfn.XLOOKUP(Table2[[#This Row],[SAPSA Number]],'SA Std Rifle'!B:B,'SA Std Rifle'!I:I)</f>
        <v>0</v>
      </c>
      <c r="AD105" s="4">
        <f>_xlfn.XLOOKUP(Table2[[#This Row],[SAPSA Number]],'STD Mini Rifle'!B:B,'STD Mini Rifle'!I:I)</f>
        <v>0</v>
      </c>
      <c r="AE105" s="4">
        <f>_xlfn.XLOOKUP(Table2[[#This Row],[SAPSA Number]],'Open Mini Rifle'!B:B,'Open Mini Rifle'!I:I)</f>
        <v>0</v>
      </c>
      <c r="AF105" s="4">
        <f>_xlfn.XLOOKUP(Table2[[#This Row],[SAPSA Number]],'SA OPEN Shotgun'!B:B,'SA OPEN Shotgun'!I:I)</f>
        <v>0</v>
      </c>
      <c r="AG105" s="4">
        <f>_xlfn.XLOOKUP(Table2[[#This Row],[SAPSA Number]],'SA STD Shotgun'!B:B,'SA STD Shotgun'!I:I)</f>
        <v>0</v>
      </c>
      <c r="AH105" s="4">
        <f>_xlfn.XLOOKUP(Table2[[#This Row],[SAPSA Number]],'MAN STD Shotgun'!B:B,'MAN STD Shotgun'!I:I)</f>
        <v>0</v>
      </c>
      <c r="AI105" s="5">
        <f>_xlfn.XLOOKUP(Table2[[#This Row],[SAPSA Number]],'MODIFIED Shotgun'!B:B,'MODIFIED Shotgun'!I:I)</f>
        <v>0</v>
      </c>
    </row>
    <row r="106" spans="1:35" x14ac:dyDescent="0.25">
      <c r="A106" s="3">
        <v>5971</v>
      </c>
      <c r="B106" s="6" t="s">
        <v>300</v>
      </c>
      <c r="C106" s="6" t="s">
        <v>33</v>
      </c>
      <c r="D106" s="75" t="s">
        <v>291</v>
      </c>
      <c r="E106" s="81" t="str">
        <f ca="1">_xlfn.XLOOKUP(Table2[[#This Row],[SAPSA Number]],Table1[SAPSA number],Table1[Gender])</f>
        <v xml:space="preserve"> </v>
      </c>
      <c r="F106" s="3">
        <f ca="1">_xlfn.XLOOKUP(Table2[[#This Row],[SAPSA Number]],Table1[SAPSA number],Table1[Age])</f>
        <v>49</v>
      </c>
      <c r="G106" s="91" t="s">
        <v>720</v>
      </c>
      <c r="H106" s="4">
        <f>SUM(Table2[[#This Row],[Club Points]:[League Points Earned - Dec]])</f>
        <v>23</v>
      </c>
      <c r="I106" s="4">
        <f>SUM(Table2[[#This Row],[Std handgun]:[Modified]])</f>
        <v>8</v>
      </c>
      <c r="J106" s="4"/>
      <c r="K106" s="4"/>
      <c r="L106" s="4">
        <v>1</v>
      </c>
      <c r="M106" s="4">
        <v>3</v>
      </c>
      <c r="N106" s="4">
        <v>2</v>
      </c>
      <c r="O106" s="4">
        <v>5</v>
      </c>
      <c r="P106" s="4"/>
      <c r="Q106" s="4">
        <v>2</v>
      </c>
      <c r="R106" s="4"/>
      <c r="S106" s="4"/>
      <c r="T106" s="4">
        <v>2</v>
      </c>
      <c r="U106" s="4"/>
      <c r="V106" s="4">
        <f>_xlfn.XLOOKUP(Table2[[#This Row],[SAPSA Number]],'STD Handgun'!B:B,'STD Handgun'!I:I)</f>
        <v>0</v>
      </c>
      <c r="W106" s="4">
        <f>_xlfn.XLOOKUP(Table2[[#This Row],[SAPSA Number]],'PROD OPTICS Handgun'!B:B,'PROD OPTICS Handgun'!I:I)</f>
        <v>0</v>
      </c>
      <c r="X106" s="4">
        <f>_xlfn.XLOOKUP(Table2[[#This Row],[SAPSA Number]],'PROD Handgun'!B:B,'PROD Handgun'!I:I)</f>
        <v>0</v>
      </c>
      <c r="Y106" s="4">
        <f>_xlfn.XLOOKUP(Table2[[#This Row],[SAPSA Number]],'OPEN Handgun'!B:B,'OPEN Handgun'!I:I)</f>
        <v>0</v>
      </c>
      <c r="Z106" s="4">
        <f>_xlfn.XLOOKUP(Table2[[#This Row],[SAPSA Number]],'CLASSIC Handgun'!B:B,'CLASSIC Handgun'!I:I)</f>
        <v>0</v>
      </c>
      <c r="AA106" s="4">
        <f>_xlfn.XLOOKUP(Table2[[#This Row],[SAPSA Number]],PCC!B:B,PCC!I:I)</f>
        <v>0</v>
      </c>
      <c r="AB106" s="4">
        <f>_xlfn.XLOOKUP(Table2[[#This Row],[SAPSA Number]],'SAOpen Rifle'!B:B,'SAOpen Rifle'!I:I)</f>
        <v>0</v>
      </c>
      <c r="AC106" s="4">
        <f>_xlfn.XLOOKUP(Table2[[#This Row],[SAPSA Number]],'SA Std Rifle'!B:B,'SA Std Rifle'!I:I)</f>
        <v>0</v>
      </c>
      <c r="AD106" s="4">
        <f>_xlfn.XLOOKUP(Table2[[#This Row],[SAPSA Number]],'STD Mini Rifle'!B:B,'STD Mini Rifle'!I:I)</f>
        <v>0</v>
      </c>
      <c r="AE106" s="4">
        <f>_xlfn.XLOOKUP(Table2[[#This Row],[SAPSA Number]],'Open Mini Rifle'!B:B,'Open Mini Rifle'!I:I)</f>
        <v>1</v>
      </c>
      <c r="AF106" s="4">
        <f>_xlfn.XLOOKUP(Table2[[#This Row],[SAPSA Number]],'SA OPEN Shotgun'!B:B,'SA OPEN Shotgun'!I:I)</f>
        <v>7</v>
      </c>
      <c r="AG106" s="4">
        <f>_xlfn.XLOOKUP(Table2[[#This Row],[SAPSA Number]],'SA STD Shotgun'!B:B,'SA STD Shotgun'!I:I)</f>
        <v>0</v>
      </c>
      <c r="AH106" s="4">
        <f>_xlfn.XLOOKUP(Table2[[#This Row],[SAPSA Number]],'MAN STD Shotgun'!B:B,'MAN STD Shotgun'!I:I)</f>
        <v>0</v>
      </c>
      <c r="AI106" s="5">
        <f>_xlfn.XLOOKUP(Table2[[#This Row],[SAPSA Number]],'MODIFIED Shotgun'!B:B,'MODIFIED Shotgun'!I:I)</f>
        <v>0</v>
      </c>
    </row>
    <row r="107" spans="1:35" x14ac:dyDescent="0.25">
      <c r="A107" s="3">
        <v>5972</v>
      </c>
      <c r="B107" s="6" t="s">
        <v>377</v>
      </c>
      <c r="C107" s="6" t="s">
        <v>378</v>
      </c>
      <c r="D107" s="75" t="s">
        <v>346</v>
      </c>
      <c r="E107" s="81" t="str">
        <f ca="1">_xlfn.XLOOKUP(Table2[[#This Row],[SAPSA Number]],Table1[SAPSA number],Table1[Gender])</f>
        <v xml:space="preserve"> </v>
      </c>
      <c r="F107" s="3">
        <f ca="1">_xlfn.XLOOKUP(Table2[[#This Row],[SAPSA Number]],Table1[SAPSA number],Table1[Age])</f>
        <v>45</v>
      </c>
      <c r="G107" s="4">
        <v>1</v>
      </c>
      <c r="H107" s="4">
        <f>SUM(Table2[[#This Row],[Club Points]:[League Points Earned - Dec]])</f>
        <v>1</v>
      </c>
      <c r="I107" s="4">
        <f>SUM(Table2[[#This Row],[Std handgun]:[Modified]])</f>
        <v>1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>
        <f>_xlfn.XLOOKUP(Table2[[#This Row],[SAPSA Number]],'STD Handgun'!B:B,'STD Handgun'!I:I)</f>
        <v>0</v>
      </c>
      <c r="W107" s="4">
        <f>_xlfn.XLOOKUP(Table2[[#This Row],[SAPSA Number]],'PROD OPTICS Handgun'!B:B,'PROD OPTICS Handgun'!I:I)</f>
        <v>0</v>
      </c>
      <c r="X107" s="4">
        <f>_xlfn.XLOOKUP(Table2[[#This Row],[SAPSA Number]],'PROD Handgun'!B:B,'PROD Handgun'!I:I)</f>
        <v>0</v>
      </c>
      <c r="Y107" s="4">
        <f>_xlfn.XLOOKUP(Table2[[#This Row],[SAPSA Number]],'OPEN Handgun'!B:B,'OPEN Handgun'!I:I)</f>
        <v>0</v>
      </c>
      <c r="Z107" s="4">
        <f>_xlfn.XLOOKUP(Table2[[#This Row],[SAPSA Number]],'CLASSIC Handgun'!B:B,'CLASSIC Handgun'!I:I)</f>
        <v>0</v>
      </c>
      <c r="AA107" s="4">
        <f>_xlfn.XLOOKUP(Table2[[#This Row],[SAPSA Number]],PCC!B:B,PCC!I:I)</f>
        <v>0</v>
      </c>
      <c r="AB107" s="4">
        <f>_xlfn.XLOOKUP(Table2[[#This Row],[SAPSA Number]],'SAOpen Rifle'!B:B,'SAOpen Rifle'!I:I)</f>
        <v>1</v>
      </c>
      <c r="AC107" s="4">
        <f>_xlfn.XLOOKUP(Table2[[#This Row],[SAPSA Number]],'SA Std Rifle'!B:B,'SA Std Rifle'!I:I)</f>
        <v>0</v>
      </c>
      <c r="AD107" s="4">
        <f>_xlfn.XLOOKUP(Table2[[#This Row],[SAPSA Number]],'STD Mini Rifle'!B:B,'STD Mini Rifle'!I:I)</f>
        <v>0</v>
      </c>
      <c r="AE107" s="4">
        <f>_xlfn.XLOOKUP(Table2[[#This Row],[SAPSA Number]],'Open Mini Rifle'!B:B,'Open Mini Rifle'!I:I)</f>
        <v>0</v>
      </c>
      <c r="AF107" s="4">
        <f>_xlfn.XLOOKUP(Table2[[#This Row],[SAPSA Number]],'SA OPEN Shotgun'!B:B,'SA OPEN Shotgun'!I:I)</f>
        <v>0</v>
      </c>
      <c r="AG107" s="4">
        <f>_xlfn.XLOOKUP(Table2[[#This Row],[SAPSA Number]],'SA STD Shotgun'!B:B,'SA STD Shotgun'!I:I)</f>
        <v>0</v>
      </c>
      <c r="AH107" s="4">
        <f>_xlfn.XLOOKUP(Table2[[#This Row],[SAPSA Number]],'MAN STD Shotgun'!B:B,'MAN STD Shotgun'!I:I)</f>
        <v>0</v>
      </c>
      <c r="AI107" s="5">
        <f>_xlfn.XLOOKUP(Table2[[#This Row],[SAPSA Number]],'MODIFIED Shotgun'!B:B,'MODIFIED Shotgun'!I:I)</f>
        <v>0</v>
      </c>
    </row>
    <row r="108" spans="1:35" x14ac:dyDescent="0.25">
      <c r="A108" s="61">
        <v>6224</v>
      </c>
      <c r="B108" s="62" t="s">
        <v>142</v>
      </c>
      <c r="C108" s="62" t="s">
        <v>143</v>
      </c>
      <c r="D108" s="63" t="s">
        <v>144</v>
      </c>
      <c r="E108" s="81" t="str">
        <f ca="1">_xlfn.XLOOKUP(Table2[[#This Row],[SAPSA Number]],Table1[SAPSA number],Table1[Gender])</f>
        <v xml:space="preserve"> </v>
      </c>
      <c r="F108" s="3">
        <f ca="1">_xlfn.XLOOKUP(Table2[[#This Row],[SAPSA Number]],Table1[SAPSA number],Table1[Age])</f>
        <v>43</v>
      </c>
      <c r="G108" s="91" t="s">
        <v>720</v>
      </c>
      <c r="H108" s="4">
        <f>SUM(Table2[[#This Row],[Club Points]:[League Points Earned - Dec]])</f>
        <v>6</v>
      </c>
      <c r="I108" s="4">
        <f>SUM(Table2[[#This Row],[Std handgun]:[Modified]])</f>
        <v>6</v>
      </c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64"/>
      <c r="V108" s="4">
        <f>_xlfn.XLOOKUP(Table2[[#This Row],[SAPSA Number]],'STD Handgun'!B:B,'STD Handgun'!I:I)</f>
        <v>0</v>
      </c>
      <c r="W108" s="4">
        <f>_xlfn.XLOOKUP(Table2[[#This Row],[SAPSA Number]],'PROD OPTICS Handgun'!B:B,'PROD OPTICS Handgun'!I:I)</f>
        <v>1</v>
      </c>
      <c r="X108" s="4">
        <f>_xlfn.XLOOKUP(Table2[[#This Row],[SAPSA Number]],'PROD Handgun'!B:B,'PROD Handgun'!I:I)</f>
        <v>0</v>
      </c>
      <c r="Y108" s="4">
        <f>_xlfn.XLOOKUP(Table2[[#This Row],[SAPSA Number]],'OPEN Handgun'!B:B,'OPEN Handgun'!I:I)</f>
        <v>1</v>
      </c>
      <c r="Z108" s="4">
        <f>_xlfn.XLOOKUP(Table2[[#This Row],[SAPSA Number]],'CLASSIC Handgun'!B:B,'CLASSIC Handgun'!I:I)</f>
        <v>0</v>
      </c>
      <c r="AA108" s="4">
        <f>_xlfn.XLOOKUP(Table2[[#This Row],[SAPSA Number]],PCC!B:B,PCC!I:I)</f>
        <v>4</v>
      </c>
      <c r="AB108" s="4">
        <f>_xlfn.XLOOKUP(Table2[[#This Row],[SAPSA Number]],'SAOpen Rifle'!B:B,'SAOpen Rifle'!I:I)</f>
        <v>0</v>
      </c>
      <c r="AC108" s="4">
        <f>_xlfn.XLOOKUP(Table2[[#This Row],[SAPSA Number]],'SA Std Rifle'!B:B,'SA Std Rifle'!I:I)</f>
        <v>0</v>
      </c>
      <c r="AD108" s="4">
        <f>_xlfn.XLOOKUP(Table2[[#This Row],[SAPSA Number]],'STD Mini Rifle'!B:B,'STD Mini Rifle'!I:I)</f>
        <v>0</v>
      </c>
      <c r="AE108" s="4">
        <f>_xlfn.XLOOKUP(Table2[[#This Row],[SAPSA Number]],'Open Mini Rifle'!B:B,'Open Mini Rifle'!I:I)</f>
        <v>0</v>
      </c>
      <c r="AF108" s="4">
        <f>_xlfn.XLOOKUP(Table2[[#This Row],[SAPSA Number]],'SA OPEN Shotgun'!B:B,'SA OPEN Shotgun'!I:I)</f>
        <v>0</v>
      </c>
      <c r="AG108" s="4">
        <f>_xlfn.XLOOKUP(Table2[[#This Row],[SAPSA Number]],'SA STD Shotgun'!B:B,'SA STD Shotgun'!I:I)</f>
        <v>0</v>
      </c>
      <c r="AH108" s="4">
        <f>_xlfn.XLOOKUP(Table2[[#This Row],[SAPSA Number]],'MAN STD Shotgun'!B:B,'MAN STD Shotgun'!I:I)</f>
        <v>0</v>
      </c>
      <c r="AI108" s="5">
        <f>_xlfn.XLOOKUP(Table2[[#This Row],[SAPSA Number]],'MODIFIED Shotgun'!B:B,'MODIFIED Shotgun'!I:I)</f>
        <v>0</v>
      </c>
    </row>
    <row r="109" spans="1:35" x14ac:dyDescent="0.25">
      <c r="A109" s="61">
        <v>6225</v>
      </c>
      <c r="B109" s="62" t="s">
        <v>286</v>
      </c>
      <c r="C109" s="62" t="s">
        <v>271</v>
      </c>
      <c r="D109" s="63" t="s">
        <v>287</v>
      </c>
      <c r="E109" s="81" t="str">
        <f>_xlfn.XLOOKUP(Table2[[#This Row],[SAPSA Number]],Table1[SAPSA number],Table1[Gender])</f>
        <v>Lady</v>
      </c>
      <c r="F109" s="3">
        <f ca="1">_xlfn.XLOOKUP(Table2[[#This Row],[SAPSA Number]],Table1[SAPSA number],Table1[Age])</f>
        <v>40</v>
      </c>
      <c r="G109" s="91" t="s">
        <v>720</v>
      </c>
      <c r="H109" s="4">
        <f>SUM(Table2[[#This Row],[Club Points]:[League Points Earned - Dec]])</f>
        <v>18</v>
      </c>
      <c r="I109" s="4">
        <f>SUM(Table2[[#This Row],[Std handgun]:[Modified]])</f>
        <v>8</v>
      </c>
      <c r="J109" s="4"/>
      <c r="K109" s="4">
        <v>2</v>
      </c>
      <c r="L109" s="4">
        <v>2</v>
      </c>
      <c r="M109" s="4">
        <v>2</v>
      </c>
      <c r="N109" s="4">
        <v>2</v>
      </c>
      <c r="O109" s="4"/>
      <c r="P109" s="4"/>
      <c r="Q109" s="4">
        <v>2</v>
      </c>
      <c r="R109" s="4"/>
      <c r="S109" s="4"/>
      <c r="T109" s="4"/>
      <c r="U109" s="4"/>
      <c r="V109" s="4">
        <f>_xlfn.XLOOKUP(Table2[[#This Row],[SAPSA Number]],'STD Handgun'!B:B,'STD Handgun'!I:I)</f>
        <v>0</v>
      </c>
      <c r="W109" s="4">
        <f>_xlfn.XLOOKUP(Table2[[#This Row],[SAPSA Number]],'PROD OPTICS Handgun'!B:B,'PROD OPTICS Handgun'!I:I)</f>
        <v>0</v>
      </c>
      <c r="X109" s="4">
        <f>_xlfn.XLOOKUP(Table2[[#This Row],[SAPSA Number]],'PROD Handgun'!B:B,'PROD Handgun'!I:I)</f>
        <v>6</v>
      </c>
      <c r="Y109" s="4">
        <f>_xlfn.XLOOKUP(Table2[[#This Row],[SAPSA Number]],'OPEN Handgun'!B:B,'OPEN Handgun'!I:I)</f>
        <v>0</v>
      </c>
      <c r="Z109" s="4">
        <f>_xlfn.XLOOKUP(Table2[[#This Row],[SAPSA Number]],'CLASSIC Handgun'!B:B,'CLASSIC Handgun'!I:I)</f>
        <v>0</v>
      </c>
      <c r="AA109" s="4">
        <f>_xlfn.XLOOKUP(Table2[[#This Row],[SAPSA Number]],PCC!B:B,PCC!I:I)</f>
        <v>2</v>
      </c>
      <c r="AB109" s="4">
        <f>_xlfn.XLOOKUP(Table2[[#This Row],[SAPSA Number]],'SAOpen Rifle'!B:B,'SAOpen Rifle'!I:I)</f>
        <v>0</v>
      </c>
      <c r="AC109" s="4">
        <f>_xlfn.XLOOKUP(Table2[[#This Row],[SAPSA Number]],'SA Std Rifle'!B:B,'SA Std Rifle'!I:I)</f>
        <v>0</v>
      </c>
      <c r="AD109" s="4">
        <f>_xlfn.XLOOKUP(Table2[[#This Row],[SAPSA Number]],'STD Mini Rifle'!B:B,'STD Mini Rifle'!I:I)</f>
        <v>0</v>
      </c>
      <c r="AE109" s="4">
        <f>_xlfn.XLOOKUP(Table2[[#This Row],[SAPSA Number]],'Open Mini Rifle'!B:B,'Open Mini Rifle'!I:I)</f>
        <v>0</v>
      </c>
      <c r="AF109" s="4">
        <f>_xlfn.XLOOKUP(Table2[[#This Row],[SAPSA Number]],'SA OPEN Shotgun'!B:B,'SA OPEN Shotgun'!I:I)</f>
        <v>0</v>
      </c>
      <c r="AG109" s="4">
        <f>_xlfn.XLOOKUP(Table2[[#This Row],[SAPSA Number]],'SA STD Shotgun'!B:B,'SA STD Shotgun'!I:I)</f>
        <v>0</v>
      </c>
      <c r="AH109" s="4">
        <f>_xlfn.XLOOKUP(Table2[[#This Row],[SAPSA Number]],'MAN STD Shotgun'!B:B,'MAN STD Shotgun'!I:I)</f>
        <v>0</v>
      </c>
      <c r="AI109" s="5">
        <f>_xlfn.XLOOKUP(Table2[[#This Row],[SAPSA Number]],'MODIFIED Shotgun'!B:B,'MODIFIED Shotgun'!I:I)</f>
        <v>0</v>
      </c>
    </row>
    <row r="110" spans="1:35" x14ac:dyDescent="0.25">
      <c r="A110" s="3">
        <v>6226</v>
      </c>
      <c r="B110" s="6" t="s">
        <v>270</v>
      </c>
      <c r="C110" s="6" t="s">
        <v>271</v>
      </c>
      <c r="D110" s="75" t="s">
        <v>261</v>
      </c>
      <c r="E110" s="81" t="str">
        <f ca="1">_xlfn.XLOOKUP(Table2[[#This Row],[SAPSA Number]],Table1[SAPSA number],Table1[Gender])</f>
        <v xml:space="preserve"> </v>
      </c>
      <c r="F110" s="3">
        <f ca="1">_xlfn.XLOOKUP(Table2[[#This Row],[SAPSA Number]],Table1[SAPSA number],Table1[Age])</f>
        <v>45</v>
      </c>
      <c r="G110" s="91" t="s">
        <v>720</v>
      </c>
      <c r="H110" s="4">
        <f>SUM(Table2[[#This Row],[Club Points]:[League Points Earned - Dec]])</f>
        <v>18</v>
      </c>
      <c r="I110" s="4">
        <f>SUM(Table2[[#This Row],[Std handgun]:[Modified]])</f>
        <v>8</v>
      </c>
      <c r="J110" s="4"/>
      <c r="K110" s="4">
        <v>2</v>
      </c>
      <c r="L110" s="4">
        <v>2</v>
      </c>
      <c r="M110" s="4">
        <v>2</v>
      </c>
      <c r="N110" s="4">
        <v>2</v>
      </c>
      <c r="O110" s="4"/>
      <c r="P110" s="4"/>
      <c r="Q110" s="4">
        <v>2</v>
      </c>
      <c r="R110" s="4"/>
      <c r="S110" s="4"/>
      <c r="T110" s="4"/>
      <c r="U110" s="4"/>
      <c r="V110" s="4">
        <f>_xlfn.XLOOKUP(Table2[[#This Row],[SAPSA Number]],'STD Handgun'!B:B,'STD Handgun'!I:I)</f>
        <v>0</v>
      </c>
      <c r="W110" s="4">
        <f>_xlfn.XLOOKUP(Table2[[#This Row],[SAPSA Number]],'PROD OPTICS Handgun'!B:B,'PROD OPTICS Handgun'!I:I)</f>
        <v>0</v>
      </c>
      <c r="X110" s="4">
        <f>_xlfn.XLOOKUP(Table2[[#This Row],[SAPSA Number]],'PROD Handgun'!B:B,'PROD Handgun'!I:I)</f>
        <v>6</v>
      </c>
      <c r="Y110" s="4">
        <f>_xlfn.XLOOKUP(Table2[[#This Row],[SAPSA Number]],'OPEN Handgun'!B:B,'OPEN Handgun'!I:I)</f>
        <v>0</v>
      </c>
      <c r="Z110" s="4">
        <f>_xlfn.XLOOKUP(Table2[[#This Row],[SAPSA Number]],'CLASSIC Handgun'!B:B,'CLASSIC Handgun'!I:I)</f>
        <v>0</v>
      </c>
      <c r="AA110" s="4">
        <f>_xlfn.XLOOKUP(Table2[[#This Row],[SAPSA Number]],PCC!B:B,PCC!I:I)</f>
        <v>2</v>
      </c>
      <c r="AB110" s="4">
        <f>_xlfn.XLOOKUP(Table2[[#This Row],[SAPSA Number]],'SAOpen Rifle'!B:B,'SAOpen Rifle'!I:I)</f>
        <v>0</v>
      </c>
      <c r="AC110" s="4">
        <f>_xlfn.XLOOKUP(Table2[[#This Row],[SAPSA Number]],'SA Std Rifle'!B:B,'SA Std Rifle'!I:I)</f>
        <v>0</v>
      </c>
      <c r="AD110" s="4">
        <f>_xlfn.XLOOKUP(Table2[[#This Row],[SAPSA Number]],'STD Mini Rifle'!B:B,'STD Mini Rifle'!I:I)</f>
        <v>0</v>
      </c>
      <c r="AE110" s="4">
        <f>_xlfn.XLOOKUP(Table2[[#This Row],[SAPSA Number]],'Open Mini Rifle'!B:B,'Open Mini Rifle'!I:I)</f>
        <v>0</v>
      </c>
      <c r="AF110" s="4">
        <f>_xlfn.XLOOKUP(Table2[[#This Row],[SAPSA Number]],'SA OPEN Shotgun'!B:B,'SA OPEN Shotgun'!I:I)</f>
        <v>0</v>
      </c>
      <c r="AG110" s="4">
        <f>_xlfn.XLOOKUP(Table2[[#This Row],[SAPSA Number]],'SA STD Shotgun'!B:B,'SA STD Shotgun'!I:I)</f>
        <v>0</v>
      </c>
      <c r="AH110" s="4">
        <f>_xlfn.XLOOKUP(Table2[[#This Row],[SAPSA Number]],'MAN STD Shotgun'!B:B,'MAN STD Shotgun'!I:I)</f>
        <v>0</v>
      </c>
      <c r="AI110" s="5">
        <f>_xlfn.XLOOKUP(Table2[[#This Row],[SAPSA Number]],'MODIFIED Shotgun'!B:B,'MODIFIED Shotgun'!I:I)</f>
        <v>0</v>
      </c>
    </row>
    <row r="111" spans="1:35" x14ac:dyDescent="0.25">
      <c r="A111" s="3">
        <v>6308</v>
      </c>
      <c r="B111" s="6" t="s">
        <v>687</v>
      </c>
      <c r="C111" s="6" t="s">
        <v>248</v>
      </c>
      <c r="D111" s="75" t="s">
        <v>391</v>
      </c>
      <c r="E111" s="81" t="str">
        <f ca="1">_xlfn.XLOOKUP(Table2[[#This Row],[SAPSA Number]],Table1[SAPSA number],Table1[Gender])</f>
        <v>Jnr</v>
      </c>
      <c r="F111" s="3">
        <f ca="1">_xlfn.XLOOKUP(Table2[[#This Row],[SAPSA Number]],Table1[SAPSA number],Table1[Age])</f>
        <v>17</v>
      </c>
      <c r="G111" s="4">
        <v>0</v>
      </c>
      <c r="H111" s="4">
        <f>SUM(Table2[[#This Row],[Club Points]:[League Points Earned - Dec]])</f>
        <v>0</v>
      </c>
      <c r="I111" s="4">
        <f>SUM(Table2[[#This Row],[Std handgun]:[Modified]])</f>
        <v>0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64"/>
      <c r="V111" s="4">
        <f>_xlfn.XLOOKUP(Table2[[#This Row],[SAPSA Number]],'STD Handgun'!B:B,'STD Handgun'!I:I)</f>
        <v>0</v>
      </c>
      <c r="W111" s="4">
        <f>_xlfn.XLOOKUP(Table2[[#This Row],[SAPSA Number]],'PROD OPTICS Handgun'!B:B,'PROD OPTICS Handgun'!I:I)</f>
        <v>0</v>
      </c>
      <c r="X111" s="4">
        <f>_xlfn.XLOOKUP(Table2[[#This Row],[SAPSA Number]],'PROD Handgun'!B:B,'PROD Handgun'!I:I)</f>
        <v>0</v>
      </c>
      <c r="Y111" s="4">
        <f>_xlfn.XLOOKUP(Table2[[#This Row],[SAPSA Number]],'OPEN Handgun'!B:B,'OPEN Handgun'!I:I)</f>
        <v>0</v>
      </c>
      <c r="Z111" s="4">
        <f>_xlfn.XLOOKUP(Table2[[#This Row],[SAPSA Number]],'CLASSIC Handgun'!B:B,'CLASSIC Handgun'!I:I)</f>
        <v>0</v>
      </c>
      <c r="AA111" s="4">
        <f>_xlfn.XLOOKUP(Table2[[#This Row],[SAPSA Number]],PCC!B:B,PCC!I:I)</f>
        <v>0</v>
      </c>
      <c r="AB111" s="4">
        <f>_xlfn.XLOOKUP(Table2[[#This Row],[SAPSA Number]],'SAOpen Rifle'!B:B,'SAOpen Rifle'!I:I)</f>
        <v>0</v>
      </c>
      <c r="AC111" s="4">
        <f>_xlfn.XLOOKUP(Table2[[#This Row],[SAPSA Number]],'SA Std Rifle'!B:B,'SA Std Rifle'!I:I)</f>
        <v>0</v>
      </c>
      <c r="AD111" s="4">
        <f>_xlfn.XLOOKUP(Table2[[#This Row],[SAPSA Number]],'STD Mini Rifle'!B:B,'STD Mini Rifle'!I:I)</f>
        <v>0</v>
      </c>
      <c r="AE111" s="4">
        <f>_xlfn.XLOOKUP(Table2[[#This Row],[SAPSA Number]],'Open Mini Rifle'!B:B,'Open Mini Rifle'!I:I)</f>
        <v>0</v>
      </c>
      <c r="AF111" s="4">
        <f>_xlfn.XLOOKUP(Table2[[#This Row],[SAPSA Number]],'SA OPEN Shotgun'!B:B,'SA OPEN Shotgun'!I:I)</f>
        <v>0</v>
      </c>
      <c r="AG111" s="4">
        <f>_xlfn.XLOOKUP(Table2[[#This Row],[SAPSA Number]],'SA STD Shotgun'!B:B,'SA STD Shotgun'!I:I)</f>
        <v>0</v>
      </c>
      <c r="AH111" s="4">
        <f>_xlfn.XLOOKUP(Table2[[#This Row],[SAPSA Number]],'MAN STD Shotgun'!B:B,'MAN STD Shotgun'!I:I)</f>
        <v>0</v>
      </c>
      <c r="AI111" s="5">
        <f>_xlfn.XLOOKUP(Table2[[#This Row],[SAPSA Number]],'MODIFIED Shotgun'!B:B,'MODIFIED Shotgun'!I:I)</f>
        <v>0</v>
      </c>
    </row>
    <row r="112" spans="1:35" x14ac:dyDescent="0.25">
      <c r="A112" s="61">
        <v>6310</v>
      </c>
      <c r="B112" s="62" t="s">
        <v>692</v>
      </c>
      <c r="C112" s="62" t="s">
        <v>693</v>
      </c>
      <c r="D112" s="63" t="s">
        <v>73</v>
      </c>
      <c r="E112" s="81" t="str">
        <f ca="1">_xlfn.XLOOKUP(Table2[[#This Row],[SAPSA Number]],Table1[SAPSA number],Table1[Gender])</f>
        <v xml:space="preserve"> </v>
      </c>
      <c r="F112" s="61">
        <f ca="1">_xlfn.XLOOKUP(Table2[[#This Row],[SAPSA Number]],Table1[SAPSA number],Table1[Age])</f>
        <v>28</v>
      </c>
      <c r="G112" s="91" t="s">
        <v>720</v>
      </c>
      <c r="H112" s="64">
        <f>SUM(Table2[[#This Row],[Club Points]:[League Points Earned - Dec]])</f>
        <v>17</v>
      </c>
      <c r="I112" s="64">
        <f>SUM(Table2[[#This Row],[Std handgun]:[Modified]])</f>
        <v>5</v>
      </c>
      <c r="J112" s="64"/>
      <c r="K112" s="64">
        <v>2</v>
      </c>
      <c r="L112" s="64">
        <v>2</v>
      </c>
      <c r="M112" s="64">
        <v>2</v>
      </c>
      <c r="N112" s="64"/>
      <c r="O112" s="4"/>
      <c r="P112" s="64"/>
      <c r="Q112" s="64">
        <v>4</v>
      </c>
      <c r="R112" s="64">
        <v>2</v>
      </c>
      <c r="S112" s="4"/>
      <c r="T112" s="64"/>
      <c r="U112" s="64"/>
      <c r="V112" s="64">
        <f>_xlfn.XLOOKUP(Table2[[#This Row],[SAPSA Number]],'STD Handgun'!B:B,'STD Handgun'!I:I)</f>
        <v>0</v>
      </c>
      <c r="W112" s="64">
        <f>_xlfn.XLOOKUP(Table2[[#This Row],[SAPSA Number]],'PROD OPTICS Handgun'!B:B,'PROD OPTICS Handgun'!I:I)</f>
        <v>0</v>
      </c>
      <c r="X112" s="64">
        <f>_xlfn.XLOOKUP(Table2[[#This Row],[SAPSA Number]],'PROD Handgun'!B:B,'PROD Handgun'!I:I)</f>
        <v>4</v>
      </c>
      <c r="Y112" s="64">
        <f>_xlfn.XLOOKUP(Table2[[#This Row],[SAPSA Number]],'OPEN Handgun'!B:B,'OPEN Handgun'!I:I)</f>
        <v>0</v>
      </c>
      <c r="Z112" s="64">
        <f>_xlfn.XLOOKUP(Table2[[#This Row],[SAPSA Number]],'CLASSIC Handgun'!B:B,'CLASSIC Handgun'!I:I)</f>
        <v>0</v>
      </c>
      <c r="AA112" s="64">
        <f>_xlfn.XLOOKUP(Table2[[#This Row],[SAPSA Number]],PCC!B:B,PCC!I:I)</f>
        <v>1</v>
      </c>
      <c r="AB112" s="64">
        <f>_xlfn.XLOOKUP(Table2[[#This Row],[SAPSA Number]],'SAOpen Rifle'!B:B,'SAOpen Rifle'!I:I)</f>
        <v>0</v>
      </c>
      <c r="AC112" s="64">
        <f>_xlfn.XLOOKUP(Table2[[#This Row],[SAPSA Number]],'SA Std Rifle'!B:B,'SA Std Rifle'!I:I)</f>
        <v>0</v>
      </c>
      <c r="AD112" s="64">
        <f>_xlfn.XLOOKUP(Table2[[#This Row],[SAPSA Number]],'STD Mini Rifle'!B:B,'STD Mini Rifle'!I:I)</f>
        <v>0</v>
      </c>
      <c r="AE112" s="64">
        <f>_xlfn.XLOOKUP(Table2[[#This Row],[SAPSA Number]],'Open Mini Rifle'!B:B,'Open Mini Rifle'!I:I)</f>
        <v>0</v>
      </c>
      <c r="AF112" s="64">
        <f>_xlfn.XLOOKUP(Table2[[#This Row],[SAPSA Number]],'SA OPEN Shotgun'!B:B,'SA OPEN Shotgun'!I:I)</f>
        <v>0</v>
      </c>
      <c r="AG112" s="64">
        <f>_xlfn.XLOOKUP(Table2[[#This Row],[SAPSA Number]],'SA STD Shotgun'!B:B,'SA STD Shotgun'!I:I)</f>
        <v>0</v>
      </c>
      <c r="AH112" s="64">
        <f>_xlfn.XLOOKUP(Table2[[#This Row],[SAPSA Number]],'MAN STD Shotgun'!B:B,'MAN STD Shotgun'!I:I)</f>
        <v>0</v>
      </c>
      <c r="AI112" s="74">
        <f>_xlfn.XLOOKUP(Table2[[#This Row],[SAPSA Number]],'MODIFIED Shotgun'!B:B,'MODIFIED Shotgun'!I:I)</f>
        <v>0</v>
      </c>
    </row>
    <row r="113" spans="1:35" x14ac:dyDescent="0.25">
      <c r="A113" s="61">
        <v>6381</v>
      </c>
      <c r="B113" s="62" t="s">
        <v>712</v>
      </c>
      <c r="C113" s="62" t="s">
        <v>713</v>
      </c>
      <c r="D113" s="63" t="s">
        <v>249</v>
      </c>
      <c r="E113" s="81" t="str">
        <f ca="1">_xlfn.XLOOKUP(Table2[[#This Row],[SAPSA Number]],Table1[SAPSA number],Table1[Gender])</f>
        <v xml:space="preserve"> </v>
      </c>
      <c r="F113" s="61">
        <f ca="1">_xlfn.XLOOKUP(Table2[[#This Row],[SAPSA Number]],Table1[SAPSA number],Table1[Age])</f>
        <v>25</v>
      </c>
      <c r="G113" s="92" t="s">
        <v>720</v>
      </c>
      <c r="H113" s="114">
        <f>SUM(Table2[[#This Row],[Club Points]:[League Points Earned - Dec]])</f>
        <v>14</v>
      </c>
      <c r="I113" s="114">
        <f>SUM(Table2[[#This Row],[Std handgun]:[Modified]])</f>
        <v>1</v>
      </c>
      <c r="J113" s="64"/>
      <c r="K113" s="64"/>
      <c r="L113" s="64"/>
      <c r="M113" s="64">
        <v>2</v>
      </c>
      <c r="N113" s="64"/>
      <c r="O113" s="64"/>
      <c r="P113" s="64"/>
      <c r="Q113" s="64"/>
      <c r="R113" s="64"/>
      <c r="S113" s="64">
        <v>8</v>
      </c>
      <c r="T113" s="64">
        <v>2</v>
      </c>
      <c r="U113" s="64">
        <v>1</v>
      </c>
      <c r="V113" s="114">
        <f>_xlfn.XLOOKUP(Table2[[#This Row],[SAPSA Number]],'STD Handgun'!B:B,'STD Handgun'!I:I)</f>
        <v>0</v>
      </c>
      <c r="W113" s="114">
        <f>_xlfn.XLOOKUP(Table2[[#This Row],[SAPSA Number]],'PROD OPTICS Handgun'!B:B,'PROD OPTICS Handgun'!I:I)</f>
        <v>0</v>
      </c>
      <c r="X113" s="114">
        <f>_xlfn.XLOOKUP(Table2[[#This Row],[SAPSA Number]],'PROD Handgun'!B:B,'PROD Handgun'!I:I)</f>
        <v>1</v>
      </c>
      <c r="Y113" s="114">
        <f>_xlfn.XLOOKUP(Table2[[#This Row],[SAPSA Number]],'OPEN Handgun'!B:B,'OPEN Handgun'!I:I)</f>
        <v>0</v>
      </c>
      <c r="Z113" s="114">
        <f>_xlfn.XLOOKUP(Table2[[#This Row],[SAPSA Number]],'CLASSIC Handgun'!B:B,'CLASSIC Handgun'!I:I)</f>
        <v>0</v>
      </c>
      <c r="AA113" s="114">
        <f>_xlfn.XLOOKUP(Table2[[#This Row],[SAPSA Number]],PCC!B:B,PCC!I:I)</f>
        <v>0</v>
      </c>
      <c r="AB113" s="114">
        <f>_xlfn.XLOOKUP(Table2[[#This Row],[SAPSA Number]],'SAOpen Rifle'!B:B,'SAOpen Rifle'!I:I)</f>
        <v>0</v>
      </c>
      <c r="AC113" s="114">
        <f>_xlfn.XLOOKUP(Table2[[#This Row],[SAPSA Number]],'SA Std Rifle'!B:B,'SA Std Rifle'!I:I)</f>
        <v>0</v>
      </c>
      <c r="AD113" s="114">
        <f>_xlfn.XLOOKUP(Table2[[#This Row],[SAPSA Number]],'STD Mini Rifle'!B:B,'STD Mini Rifle'!I:I)</f>
        <v>0</v>
      </c>
      <c r="AE113" s="114">
        <f>_xlfn.XLOOKUP(Table2[[#This Row],[SAPSA Number]],'Open Mini Rifle'!B:B,'Open Mini Rifle'!I:I)</f>
        <v>0</v>
      </c>
      <c r="AF113" s="114">
        <f>_xlfn.XLOOKUP(Table2[[#This Row],[SAPSA Number]],'SA OPEN Shotgun'!B:B,'SA OPEN Shotgun'!I:I)</f>
        <v>0</v>
      </c>
      <c r="AG113" s="114">
        <f>_xlfn.XLOOKUP(Table2[[#This Row],[SAPSA Number]],'SA STD Shotgun'!B:B,'SA STD Shotgun'!I:I)</f>
        <v>0</v>
      </c>
      <c r="AH113" s="114">
        <f>_xlfn.XLOOKUP(Table2[[#This Row],[SAPSA Number]],'MAN STD Shotgun'!B:B,'MAN STD Shotgun'!I:I)</f>
        <v>0</v>
      </c>
      <c r="AI113" s="115">
        <f>_xlfn.XLOOKUP(Table2[[#This Row],[SAPSA Number]],'MODIFIED Shotgun'!B:B,'MODIFIED Shotgun'!I:I)</f>
        <v>0</v>
      </c>
    </row>
    <row r="114" spans="1:35" x14ac:dyDescent="0.25">
      <c r="A114" s="61">
        <v>6394</v>
      </c>
      <c r="B114" s="62" t="s">
        <v>739</v>
      </c>
      <c r="C114" s="62" t="s">
        <v>740</v>
      </c>
      <c r="D114" s="63" t="s">
        <v>455</v>
      </c>
      <c r="E114" s="90" t="str">
        <f ca="1">_xlfn.XLOOKUP(Table2[[#This Row],[SAPSA Number]],Table1[SAPSA number],Table1[Gender])</f>
        <v xml:space="preserve"> </v>
      </c>
      <c r="F114" s="61">
        <f ca="1">_xlfn.XLOOKUP(Table2[[#This Row],[SAPSA Number]],Table1[SAPSA number],Table1[Age])</f>
        <v>45</v>
      </c>
      <c r="G114" s="92" t="s">
        <v>720</v>
      </c>
      <c r="H114" s="114">
        <f>SUM(Table2[[#This Row],[Club Points]:[League Points Earned - Dec]])</f>
        <v>7</v>
      </c>
      <c r="I114" s="114">
        <f>SUM(Table2[[#This Row],[Std handgun]:[Modified]])</f>
        <v>7</v>
      </c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114">
        <f>_xlfn.XLOOKUP(Table2[[#This Row],[SAPSA Number]],'STD Handgun'!B:B,'STD Handgun'!I:I)</f>
        <v>0</v>
      </c>
      <c r="W114" s="114">
        <f>_xlfn.XLOOKUP(Table2[[#This Row],[SAPSA Number]],'PROD OPTICS Handgun'!B:B,'PROD OPTICS Handgun'!I:I)</f>
        <v>0</v>
      </c>
      <c r="X114" s="114">
        <f>_xlfn.XLOOKUP(Table2[[#This Row],[SAPSA Number]],'PROD Handgun'!B:B,'PROD Handgun'!I:I)</f>
        <v>2</v>
      </c>
      <c r="Y114" s="114">
        <f>_xlfn.XLOOKUP(Table2[[#This Row],[SAPSA Number]],'OPEN Handgun'!B:B,'OPEN Handgun'!I:I)</f>
        <v>0</v>
      </c>
      <c r="Z114" s="114">
        <f>_xlfn.XLOOKUP(Table2[[#This Row],[SAPSA Number]],'CLASSIC Handgun'!B:B,'CLASSIC Handgun'!I:I)</f>
        <v>0</v>
      </c>
      <c r="AA114" s="114">
        <f>_xlfn.XLOOKUP(Table2[[#This Row],[SAPSA Number]],PCC!B:B,PCC!I:I)</f>
        <v>0</v>
      </c>
      <c r="AB114" s="114">
        <f>_xlfn.XLOOKUP(Table2[[#This Row],[SAPSA Number]],'SAOpen Rifle'!B:B,'SAOpen Rifle'!I:I)</f>
        <v>2</v>
      </c>
      <c r="AC114" s="114">
        <f>_xlfn.XLOOKUP(Table2[[#This Row],[SAPSA Number]],'SA Std Rifle'!B:B,'SA Std Rifle'!I:I)</f>
        <v>1</v>
      </c>
      <c r="AD114" s="114">
        <f>_xlfn.XLOOKUP(Table2[[#This Row],[SAPSA Number]],'STD Mini Rifle'!B:B,'STD Mini Rifle'!I:I)</f>
        <v>0</v>
      </c>
      <c r="AE114" s="114">
        <f>_xlfn.XLOOKUP(Table2[[#This Row],[SAPSA Number]],'Open Mini Rifle'!B:B,'Open Mini Rifle'!I:I)</f>
        <v>0</v>
      </c>
      <c r="AF114" s="114">
        <f>_xlfn.XLOOKUP(Table2[[#This Row],[SAPSA Number]],'SA OPEN Shotgun'!B:B,'SA OPEN Shotgun'!I:I)</f>
        <v>0</v>
      </c>
      <c r="AG114" s="114">
        <f>_xlfn.XLOOKUP(Table2[[#This Row],[SAPSA Number]],'SA STD Shotgun'!B:B,'SA STD Shotgun'!I:I)</f>
        <v>2</v>
      </c>
      <c r="AH114" s="114">
        <f>_xlfn.XLOOKUP(Table2[[#This Row],[SAPSA Number]],'MAN STD Shotgun'!B:B,'MAN STD Shotgun'!I:I)</f>
        <v>0</v>
      </c>
      <c r="AI114" s="115">
        <f>_xlfn.XLOOKUP(Table2[[#This Row],[SAPSA Number]],'MODIFIED Shotgun'!B:B,'MODIFIED Shotgun'!I:I)</f>
        <v>0</v>
      </c>
    </row>
    <row r="115" spans="1:35" x14ac:dyDescent="0.25">
      <c r="A115" s="61">
        <v>6395</v>
      </c>
      <c r="B115" s="62" t="s">
        <v>726</v>
      </c>
      <c r="C115" s="62" t="s">
        <v>727</v>
      </c>
      <c r="D115" s="63" t="s">
        <v>40</v>
      </c>
      <c r="E115" s="90" t="str">
        <f ca="1">_xlfn.XLOOKUP(Table2[[#This Row],[SAPSA Number]],Table1[SAPSA number],Table1[Gender])</f>
        <v>S</v>
      </c>
      <c r="F115" s="61">
        <f ca="1">_xlfn.XLOOKUP(Table2[[#This Row],[SAPSA Number]],Table1[SAPSA number],Table1[Age])</f>
        <v>54</v>
      </c>
      <c r="G115" s="64">
        <v>5</v>
      </c>
      <c r="H115" s="114">
        <f>SUM(Table2[[#This Row],[Club Points]:[League Points Earned - Dec]])</f>
        <v>5</v>
      </c>
      <c r="I115" s="114">
        <f>SUM(Table2[[#This Row],[Std handgun]:[Modified]])</f>
        <v>5</v>
      </c>
      <c r="J115" s="64"/>
      <c r="K115" s="64"/>
      <c r="L115" s="64"/>
      <c r="M115" s="64"/>
      <c r="N115" s="64"/>
      <c r="O115" s="64"/>
      <c r="P115" s="64"/>
      <c r="Q115" s="4"/>
      <c r="R115" s="4"/>
      <c r="S115" s="64"/>
      <c r="T115" s="64"/>
      <c r="U115" s="64"/>
      <c r="V115" s="114">
        <f>_xlfn.XLOOKUP(Table2[[#This Row],[SAPSA Number]],'STD Handgun'!B:B,'STD Handgun'!I:I)</f>
        <v>0</v>
      </c>
      <c r="W115" s="114">
        <f>_xlfn.XLOOKUP(Table2[[#This Row],[SAPSA Number]],'PROD OPTICS Handgun'!B:B,'PROD OPTICS Handgun'!I:I)</f>
        <v>0</v>
      </c>
      <c r="X115" s="114">
        <f>_xlfn.XLOOKUP(Table2[[#This Row],[SAPSA Number]],'PROD Handgun'!B:B,'PROD Handgun'!I:I)</f>
        <v>5</v>
      </c>
      <c r="Y115" s="114">
        <f>_xlfn.XLOOKUP(Table2[[#This Row],[SAPSA Number]],'OPEN Handgun'!B:B,'OPEN Handgun'!I:I)</f>
        <v>0</v>
      </c>
      <c r="Z115" s="114">
        <f>_xlfn.XLOOKUP(Table2[[#This Row],[SAPSA Number]],'CLASSIC Handgun'!B:B,'CLASSIC Handgun'!I:I)</f>
        <v>0</v>
      </c>
      <c r="AA115" s="114">
        <f>_xlfn.XLOOKUP(Table2[[#This Row],[SAPSA Number]],PCC!B:B,PCC!I:I)</f>
        <v>0</v>
      </c>
      <c r="AB115" s="114">
        <f>_xlfn.XLOOKUP(Table2[[#This Row],[SAPSA Number]],'SAOpen Rifle'!B:B,'SAOpen Rifle'!I:I)</f>
        <v>0</v>
      </c>
      <c r="AC115" s="114">
        <f>_xlfn.XLOOKUP(Table2[[#This Row],[SAPSA Number]],'SA Std Rifle'!B:B,'SA Std Rifle'!I:I)</f>
        <v>0</v>
      </c>
      <c r="AD115" s="114">
        <f>_xlfn.XLOOKUP(Table2[[#This Row],[SAPSA Number]],'STD Mini Rifle'!B:B,'STD Mini Rifle'!I:I)</f>
        <v>0</v>
      </c>
      <c r="AE115" s="114">
        <f>_xlfn.XLOOKUP(Table2[[#This Row],[SAPSA Number]],'Open Mini Rifle'!B:B,'Open Mini Rifle'!I:I)</f>
        <v>0</v>
      </c>
      <c r="AF115" s="114">
        <f>_xlfn.XLOOKUP(Table2[[#This Row],[SAPSA Number]],'SA OPEN Shotgun'!B:B,'SA OPEN Shotgun'!I:I)</f>
        <v>0</v>
      </c>
      <c r="AG115" s="114">
        <f>_xlfn.XLOOKUP(Table2[[#This Row],[SAPSA Number]],'SA STD Shotgun'!B:B,'SA STD Shotgun'!I:I)</f>
        <v>0</v>
      </c>
      <c r="AH115" s="114">
        <f>_xlfn.XLOOKUP(Table2[[#This Row],[SAPSA Number]],'MAN STD Shotgun'!B:B,'MAN STD Shotgun'!I:I)</f>
        <v>0</v>
      </c>
      <c r="AI115" s="115">
        <f>_xlfn.XLOOKUP(Table2[[#This Row],[SAPSA Number]],'MODIFIED Shotgun'!B:B,'MODIFIED Shotgun'!I:I)</f>
        <v>0</v>
      </c>
    </row>
    <row r="116" spans="1:35" x14ac:dyDescent="0.25">
      <c r="A116" s="61">
        <v>6434</v>
      </c>
      <c r="B116" s="62" t="s">
        <v>706</v>
      </c>
      <c r="C116" s="62" t="s">
        <v>707</v>
      </c>
      <c r="D116" s="63" t="s">
        <v>708</v>
      </c>
      <c r="E116" s="81" t="str">
        <f ca="1">_xlfn.XLOOKUP(Table2[[#This Row],[SAPSA Number]],Table1[SAPSA number],Table1[Gender])</f>
        <v xml:space="preserve"> </v>
      </c>
      <c r="F116" s="61">
        <f ca="1">_xlfn.XLOOKUP(Table2[[#This Row],[SAPSA Number]],Table1[SAPSA number],Table1[Age])</f>
        <v>41</v>
      </c>
      <c r="G116" s="64">
        <v>4</v>
      </c>
      <c r="H116" s="114">
        <f>SUM(Table2[[#This Row],[Club Points]:[League Points Earned - Dec]])</f>
        <v>5</v>
      </c>
      <c r="I116" s="114">
        <f>SUM(Table2[[#This Row],[Std handgun]:[Modified]])</f>
        <v>4</v>
      </c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>
        <v>1</v>
      </c>
      <c r="V116" s="114">
        <f>_xlfn.XLOOKUP(Table2[[#This Row],[SAPSA Number]],'STD Handgun'!B:B,'STD Handgun'!I:I)</f>
        <v>0</v>
      </c>
      <c r="W116" s="114">
        <f>_xlfn.XLOOKUP(Table2[[#This Row],[SAPSA Number]],'PROD OPTICS Handgun'!B:B,'PROD OPTICS Handgun'!I:I)</f>
        <v>0</v>
      </c>
      <c r="X116" s="114">
        <f>_xlfn.XLOOKUP(Table2[[#This Row],[SAPSA Number]],'PROD Handgun'!B:B,'PROD Handgun'!I:I)</f>
        <v>4</v>
      </c>
      <c r="Y116" s="114">
        <f>_xlfn.XLOOKUP(Table2[[#This Row],[SAPSA Number]],'OPEN Handgun'!B:B,'OPEN Handgun'!I:I)</f>
        <v>0</v>
      </c>
      <c r="Z116" s="114">
        <f>_xlfn.XLOOKUP(Table2[[#This Row],[SAPSA Number]],'CLASSIC Handgun'!B:B,'CLASSIC Handgun'!I:I)</f>
        <v>0</v>
      </c>
      <c r="AA116" s="114">
        <f>_xlfn.XLOOKUP(Table2[[#This Row],[SAPSA Number]],PCC!B:B,PCC!I:I)</f>
        <v>0</v>
      </c>
      <c r="AB116" s="114">
        <f>_xlfn.XLOOKUP(Table2[[#This Row],[SAPSA Number]],'SAOpen Rifle'!B:B,'SAOpen Rifle'!I:I)</f>
        <v>0</v>
      </c>
      <c r="AC116" s="114">
        <f>_xlfn.XLOOKUP(Table2[[#This Row],[SAPSA Number]],'SA Std Rifle'!B:B,'SA Std Rifle'!I:I)</f>
        <v>0</v>
      </c>
      <c r="AD116" s="114">
        <f>_xlfn.XLOOKUP(Table2[[#This Row],[SAPSA Number]],'STD Mini Rifle'!B:B,'STD Mini Rifle'!I:I)</f>
        <v>0</v>
      </c>
      <c r="AE116" s="114">
        <f>_xlfn.XLOOKUP(Table2[[#This Row],[SAPSA Number]],'Open Mini Rifle'!B:B,'Open Mini Rifle'!I:I)</f>
        <v>0</v>
      </c>
      <c r="AF116" s="114">
        <f>_xlfn.XLOOKUP(Table2[[#This Row],[SAPSA Number]],'SA OPEN Shotgun'!B:B,'SA OPEN Shotgun'!I:I)</f>
        <v>0</v>
      </c>
      <c r="AG116" s="114">
        <f>_xlfn.XLOOKUP(Table2[[#This Row],[SAPSA Number]],'SA STD Shotgun'!B:B,'SA STD Shotgun'!I:I)</f>
        <v>0</v>
      </c>
      <c r="AH116" s="114">
        <f>_xlfn.XLOOKUP(Table2[[#This Row],[SAPSA Number]],'MAN STD Shotgun'!B:B,'MAN STD Shotgun'!I:I)</f>
        <v>0</v>
      </c>
      <c r="AI116" s="115">
        <f>_xlfn.XLOOKUP(Table2[[#This Row],[SAPSA Number]],'MODIFIED Shotgun'!B:B,'MODIFIED Shotgun'!I:I)</f>
        <v>0</v>
      </c>
    </row>
    <row r="117" spans="1:35" x14ac:dyDescent="0.25">
      <c r="A117" s="61">
        <v>6435</v>
      </c>
      <c r="B117" s="62" t="s">
        <v>796</v>
      </c>
      <c r="C117" s="62" t="s">
        <v>778</v>
      </c>
      <c r="D117" s="63" t="s">
        <v>196</v>
      </c>
      <c r="E117" s="90" t="str">
        <f>_xlfn.XLOOKUP(Table2[[#This Row],[SAPSA Number]],Table1[SAPSA number],Table1[Gender])</f>
        <v>S Jnr</v>
      </c>
      <c r="F117" s="61">
        <f ca="1">_xlfn.XLOOKUP(Table2[[#This Row],[SAPSA Number]],Table1[SAPSA number],Table1[Age])</f>
        <v>13</v>
      </c>
      <c r="G117" s="64">
        <v>1</v>
      </c>
      <c r="H117" s="114">
        <f>SUM(Table2[[#This Row],[Club Points]:[League Points Earned - Dec]])</f>
        <v>1</v>
      </c>
      <c r="I117" s="114">
        <f>SUM(Table2[[#This Row],[Std handgun]:[Modified]])</f>
        <v>1</v>
      </c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114">
        <f>_xlfn.XLOOKUP(Table2[[#This Row],[SAPSA Number]],'STD Handgun'!B:B,'STD Handgun'!I:I)</f>
        <v>1</v>
      </c>
      <c r="W117" s="114">
        <f>_xlfn.XLOOKUP(Table2[[#This Row],[SAPSA Number]],'PROD OPTICS Handgun'!B:B,'PROD OPTICS Handgun'!I:I)</f>
        <v>0</v>
      </c>
      <c r="X117" s="114">
        <f>_xlfn.XLOOKUP(Table2[[#This Row],[SAPSA Number]],'PROD Handgun'!B:B,'PROD Handgun'!I:I)</f>
        <v>0</v>
      </c>
      <c r="Y117" s="114">
        <f>_xlfn.XLOOKUP(Table2[[#This Row],[SAPSA Number]],'OPEN Handgun'!B:B,'OPEN Handgun'!I:I)</f>
        <v>0</v>
      </c>
      <c r="Z117" s="114">
        <f>_xlfn.XLOOKUP(Table2[[#This Row],[SAPSA Number]],'CLASSIC Handgun'!B:B,'CLASSIC Handgun'!I:I)</f>
        <v>0</v>
      </c>
      <c r="AA117" s="114">
        <f>_xlfn.XLOOKUP(Table2[[#This Row],[SAPSA Number]],PCC!B:B,PCC!I:I)</f>
        <v>0</v>
      </c>
      <c r="AB117" s="114">
        <f>_xlfn.XLOOKUP(Table2[[#This Row],[SAPSA Number]],'SAOpen Rifle'!B:B,'SAOpen Rifle'!I:I)</f>
        <v>0</v>
      </c>
      <c r="AC117" s="114">
        <f>_xlfn.XLOOKUP(Table2[[#This Row],[SAPSA Number]],'SA Std Rifle'!B:B,'SA Std Rifle'!I:I)</f>
        <v>0</v>
      </c>
      <c r="AD117" s="114">
        <f>_xlfn.XLOOKUP(Table2[[#This Row],[SAPSA Number]],'STD Mini Rifle'!B:B,'STD Mini Rifle'!I:I)</f>
        <v>0</v>
      </c>
      <c r="AE117" s="114">
        <f>_xlfn.XLOOKUP(Table2[[#This Row],[SAPSA Number]],'Open Mini Rifle'!B:B,'Open Mini Rifle'!I:I)</f>
        <v>0</v>
      </c>
      <c r="AF117" s="114">
        <f>_xlfn.XLOOKUP(Table2[[#This Row],[SAPSA Number]],'SA OPEN Shotgun'!B:B,'SA OPEN Shotgun'!I:I)</f>
        <v>0</v>
      </c>
      <c r="AG117" s="114">
        <f>_xlfn.XLOOKUP(Table2[[#This Row],[SAPSA Number]],'SA STD Shotgun'!B:B,'SA STD Shotgun'!I:I)</f>
        <v>0</v>
      </c>
      <c r="AH117" s="114">
        <f>_xlfn.XLOOKUP(Table2[[#This Row],[SAPSA Number]],'MAN STD Shotgun'!B:B,'MAN STD Shotgun'!I:I)</f>
        <v>0</v>
      </c>
      <c r="AI117" s="115">
        <f>_xlfn.XLOOKUP(Table2[[#This Row],[SAPSA Number]],'MODIFIED Shotgun'!B:B,'MODIFIED Shotgun'!I:I)</f>
        <v>0</v>
      </c>
    </row>
    <row r="118" spans="1:35" x14ac:dyDescent="0.25">
      <c r="A118" s="61">
        <v>6436</v>
      </c>
      <c r="B118" s="62" t="s">
        <v>383</v>
      </c>
      <c r="C118" s="62" t="s">
        <v>790</v>
      </c>
      <c r="D118" s="63" t="s">
        <v>349</v>
      </c>
      <c r="E118" s="90" t="str">
        <f ca="1">_xlfn.XLOOKUP(Table2[[#This Row],[SAPSA Number]],Table1[SAPSA number],Table1[Gender])</f>
        <v xml:space="preserve"> </v>
      </c>
      <c r="F118" s="61">
        <f ca="1">_xlfn.XLOOKUP(Table2[[#This Row],[SAPSA Number]],Table1[SAPSA number],Table1[Age])</f>
        <v>43</v>
      </c>
      <c r="G118" s="64">
        <v>0</v>
      </c>
      <c r="H118" s="114">
        <f>SUM(Table2[[#This Row],[Club Points]:[League Points Earned - Dec]])</f>
        <v>0</v>
      </c>
      <c r="I118" s="114">
        <f>SUM(Table2[[#This Row],[Std handgun]:[Modified]])</f>
        <v>0</v>
      </c>
      <c r="J118" s="64"/>
      <c r="K118" s="64"/>
      <c r="L118" s="64"/>
      <c r="M118" s="64"/>
      <c r="N118" s="64"/>
      <c r="O118" s="64"/>
      <c r="P118" s="64"/>
      <c r="Q118" s="64"/>
      <c r="R118" s="64"/>
      <c r="S118" s="4"/>
      <c r="T118" s="4"/>
      <c r="U118" s="64"/>
      <c r="V118" s="114">
        <f>_xlfn.XLOOKUP(Table2[[#This Row],[SAPSA Number]],'STD Handgun'!B:B,'STD Handgun'!I:I)</f>
        <v>0</v>
      </c>
      <c r="W118" s="114">
        <f>_xlfn.XLOOKUP(Table2[[#This Row],[SAPSA Number]],'PROD OPTICS Handgun'!B:B,'PROD OPTICS Handgun'!I:I)</f>
        <v>0</v>
      </c>
      <c r="X118" s="114">
        <f>_xlfn.XLOOKUP(Table2[[#This Row],[SAPSA Number]],'PROD Handgun'!B:B,'PROD Handgun'!I:I)</f>
        <v>0</v>
      </c>
      <c r="Y118" s="114">
        <f>_xlfn.XLOOKUP(Table2[[#This Row],[SAPSA Number]],'OPEN Handgun'!B:B,'OPEN Handgun'!I:I)</f>
        <v>0</v>
      </c>
      <c r="Z118" s="114">
        <f>_xlfn.XLOOKUP(Table2[[#This Row],[SAPSA Number]],'CLASSIC Handgun'!B:B,'CLASSIC Handgun'!I:I)</f>
        <v>0</v>
      </c>
      <c r="AA118" s="114">
        <f>_xlfn.XLOOKUP(Table2[[#This Row],[SAPSA Number]],PCC!B:B,PCC!I:I)</f>
        <v>0</v>
      </c>
      <c r="AB118" s="114">
        <f>_xlfn.XLOOKUP(Table2[[#This Row],[SAPSA Number]],'SAOpen Rifle'!B:B,'SAOpen Rifle'!I:I)</f>
        <v>0</v>
      </c>
      <c r="AC118" s="114">
        <f>_xlfn.XLOOKUP(Table2[[#This Row],[SAPSA Number]],'SA Std Rifle'!B:B,'SA Std Rifle'!I:I)</f>
        <v>0</v>
      </c>
      <c r="AD118" s="114">
        <f>_xlfn.XLOOKUP(Table2[[#This Row],[SAPSA Number]],'STD Mini Rifle'!B:B,'STD Mini Rifle'!I:I)</f>
        <v>0</v>
      </c>
      <c r="AE118" s="114">
        <f>_xlfn.XLOOKUP(Table2[[#This Row],[SAPSA Number]],'Open Mini Rifle'!B:B,'Open Mini Rifle'!I:I)</f>
        <v>0</v>
      </c>
      <c r="AF118" s="114">
        <f>_xlfn.XLOOKUP(Table2[[#This Row],[SAPSA Number]],'SA OPEN Shotgun'!B:B,'SA OPEN Shotgun'!I:I)</f>
        <v>0</v>
      </c>
      <c r="AG118" s="114">
        <f>_xlfn.XLOOKUP(Table2[[#This Row],[SAPSA Number]],'SA STD Shotgun'!B:B,'SA STD Shotgun'!I:I)</f>
        <v>0</v>
      </c>
      <c r="AH118" s="114">
        <f>_xlfn.XLOOKUP(Table2[[#This Row],[SAPSA Number]],'MAN STD Shotgun'!B:B,'MAN STD Shotgun'!I:I)</f>
        <v>0</v>
      </c>
      <c r="AI118" s="115">
        <f>_xlfn.XLOOKUP(Table2[[#This Row],[SAPSA Number]],'MODIFIED Shotgun'!B:B,'MODIFIED Shotgun'!I:I)</f>
        <v>0</v>
      </c>
    </row>
    <row r="119" spans="1:35" x14ac:dyDescent="0.25">
      <c r="A119" s="61">
        <v>6470</v>
      </c>
      <c r="B119" s="62" t="s">
        <v>809</v>
      </c>
      <c r="C119" s="62" t="s">
        <v>778</v>
      </c>
      <c r="D119" s="63" t="s">
        <v>806</v>
      </c>
      <c r="E119" s="81" t="str">
        <f ca="1">_xlfn.XLOOKUP(Table2[[#This Row],[SAPSA Number]],Table1[SAPSA number],Table1[Gender])</f>
        <v xml:space="preserve"> </v>
      </c>
      <c r="F119" s="61">
        <f ca="1">_xlfn.XLOOKUP(Table2[[#This Row],[SAPSA Number]],Table1[SAPSA number],Table1[Age])</f>
        <v>46</v>
      </c>
      <c r="G119" s="92" t="s">
        <v>720</v>
      </c>
      <c r="H119" s="64">
        <f>SUM(Table2[[#This Row],[Club Points]:[League Points Earned - Dec]])</f>
        <v>9</v>
      </c>
      <c r="I119" s="64">
        <f>SUM(Table2[[#This Row],[Std handgun]:[Modified]])</f>
        <v>3</v>
      </c>
      <c r="J119" s="64"/>
      <c r="K119" s="64"/>
      <c r="L119" s="64"/>
      <c r="M119" s="64"/>
      <c r="N119" s="64"/>
      <c r="O119" s="64"/>
      <c r="P119" s="64"/>
      <c r="Q119" s="64">
        <v>2</v>
      </c>
      <c r="R119" s="64"/>
      <c r="S119" s="4">
        <v>2</v>
      </c>
      <c r="T119" s="4">
        <v>2</v>
      </c>
      <c r="U119" s="64"/>
      <c r="V119" s="64">
        <f>_xlfn.XLOOKUP(Table2[[#This Row],[SAPSA Number]],'STD Handgun'!B:B,'STD Handgun'!I:I)</f>
        <v>0</v>
      </c>
      <c r="W119" s="64">
        <f>_xlfn.XLOOKUP(Table2[[#This Row],[SAPSA Number]],'PROD OPTICS Handgun'!B:B,'PROD OPTICS Handgun'!I:I)</f>
        <v>2</v>
      </c>
      <c r="X119" s="64">
        <f>_xlfn.XLOOKUP(Table2[[#This Row],[SAPSA Number]],'PROD Handgun'!B:B,'PROD Handgun'!I:I)</f>
        <v>0</v>
      </c>
      <c r="Y119" s="64">
        <f>_xlfn.XLOOKUP(Table2[[#This Row],[SAPSA Number]],'OPEN Handgun'!B:B,'OPEN Handgun'!I:I)</f>
        <v>0</v>
      </c>
      <c r="Z119" s="64">
        <f>_xlfn.XLOOKUP(Table2[[#This Row],[SAPSA Number]],'CLASSIC Handgun'!B:B,'CLASSIC Handgun'!I:I)</f>
        <v>0</v>
      </c>
      <c r="AA119" s="64">
        <f>_xlfn.XLOOKUP(Table2[[#This Row],[SAPSA Number]],PCC!B:B,PCC!I:I)</f>
        <v>1</v>
      </c>
      <c r="AB119" s="64">
        <f>_xlfn.XLOOKUP(Table2[[#This Row],[SAPSA Number]],'SAOpen Rifle'!B:B,'SAOpen Rifle'!I:I)</f>
        <v>0</v>
      </c>
      <c r="AC119" s="64">
        <f>_xlfn.XLOOKUP(Table2[[#This Row],[SAPSA Number]],'SA Std Rifle'!B:B,'SA Std Rifle'!I:I)</f>
        <v>0</v>
      </c>
      <c r="AD119" s="64">
        <f>_xlfn.XLOOKUP(Table2[[#This Row],[SAPSA Number]],'STD Mini Rifle'!B:B,'STD Mini Rifle'!I:I)</f>
        <v>0</v>
      </c>
      <c r="AE119" s="64">
        <f>_xlfn.XLOOKUP(Table2[[#This Row],[SAPSA Number]],'Open Mini Rifle'!B:B,'Open Mini Rifle'!I:I)</f>
        <v>0</v>
      </c>
      <c r="AF119" s="64">
        <f>_xlfn.XLOOKUP(Table2[[#This Row],[SAPSA Number]],'SA OPEN Shotgun'!B:B,'SA OPEN Shotgun'!I:I)</f>
        <v>0</v>
      </c>
      <c r="AG119" s="64">
        <f>_xlfn.XLOOKUP(Table2[[#This Row],[SAPSA Number]],'SA STD Shotgun'!B:B,'SA STD Shotgun'!I:I)</f>
        <v>0</v>
      </c>
      <c r="AH119" s="64">
        <f>_xlfn.XLOOKUP(Table2[[#This Row],[SAPSA Number]],'MAN STD Shotgun'!B:B,'MAN STD Shotgun'!I:I)</f>
        <v>0</v>
      </c>
      <c r="AI119" s="74">
        <f>_xlfn.XLOOKUP(Table2[[#This Row],[SAPSA Number]],'MODIFIED Shotgun'!B:B,'MODIFIED Shotgun'!I:I)</f>
        <v>0</v>
      </c>
    </row>
    <row r="120" spans="1:35" x14ac:dyDescent="0.25">
      <c r="A120" s="61">
        <v>6564</v>
      </c>
      <c r="B120" s="62" t="s">
        <v>852</v>
      </c>
      <c r="C120" s="62" t="s">
        <v>847</v>
      </c>
      <c r="D120" s="63" t="s">
        <v>853</v>
      </c>
      <c r="E120" s="81" t="str">
        <f ca="1">_xlfn.XLOOKUP(Table2[[#This Row],[SAPSA Number]],Table1[SAPSA number],Table1[Gender])</f>
        <v xml:space="preserve"> </v>
      </c>
      <c r="F120" s="61">
        <f ca="1">_xlfn.XLOOKUP(Table2[[#This Row],[SAPSA Number]],Table1[SAPSA number],Table1[Age])</f>
        <v>38</v>
      </c>
      <c r="G120" s="92" t="s">
        <v>720</v>
      </c>
      <c r="H120" s="114">
        <f>SUM(Table2[[#This Row],[Club Points]:[League Points Earned - Dec]])</f>
        <v>12</v>
      </c>
      <c r="I120" s="114">
        <f>SUM(Table2[[#This Row],[Std handgun]:[Modified]])</f>
        <v>7</v>
      </c>
      <c r="J120" s="64"/>
      <c r="K120" s="64"/>
      <c r="L120" s="64"/>
      <c r="M120" s="64"/>
      <c r="N120" s="64"/>
      <c r="O120" s="64"/>
      <c r="P120" s="64"/>
      <c r="Q120" s="64"/>
      <c r="R120" s="64"/>
      <c r="S120" s="64">
        <v>2</v>
      </c>
      <c r="T120" s="64">
        <v>2</v>
      </c>
      <c r="U120" s="64">
        <v>1</v>
      </c>
      <c r="V120" s="114">
        <f>_xlfn.XLOOKUP(Table2[[#This Row],[SAPSA Number]],'STD Handgun'!B:B,'STD Handgun'!I:I)</f>
        <v>0</v>
      </c>
      <c r="W120" s="114">
        <f>_xlfn.XLOOKUP(Table2[[#This Row],[SAPSA Number]],'PROD OPTICS Handgun'!B:B,'PROD OPTICS Handgun'!I:I)</f>
        <v>3</v>
      </c>
      <c r="X120" s="114">
        <f>_xlfn.XLOOKUP(Table2[[#This Row],[SAPSA Number]],'PROD Handgun'!B:B,'PROD Handgun'!I:I)</f>
        <v>1</v>
      </c>
      <c r="Y120" s="114">
        <f>_xlfn.XLOOKUP(Table2[[#This Row],[SAPSA Number]],'OPEN Handgun'!B:B,'OPEN Handgun'!I:I)</f>
        <v>0</v>
      </c>
      <c r="Z120" s="114">
        <f>_xlfn.XLOOKUP(Table2[[#This Row],[SAPSA Number]],'CLASSIC Handgun'!B:B,'CLASSIC Handgun'!I:I)</f>
        <v>0</v>
      </c>
      <c r="AA120" s="114">
        <f>_xlfn.XLOOKUP(Table2[[#This Row],[SAPSA Number]],PCC!B:B,PCC!I:I)</f>
        <v>0</v>
      </c>
      <c r="AB120" s="114">
        <f>_xlfn.XLOOKUP(Table2[[#This Row],[SAPSA Number]],'SAOpen Rifle'!B:B,'SAOpen Rifle'!I:I)</f>
        <v>1</v>
      </c>
      <c r="AC120" s="114">
        <f>_xlfn.XLOOKUP(Table2[[#This Row],[SAPSA Number]],'SA Std Rifle'!B:B,'SA Std Rifle'!I:I)</f>
        <v>0</v>
      </c>
      <c r="AD120" s="114">
        <f>_xlfn.XLOOKUP(Table2[[#This Row],[SAPSA Number]],'STD Mini Rifle'!B:B,'STD Mini Rifle'!I:I)</f>
        <v>0</v>
      </c>
      <c r="AE120" s="114">
        <f>_xlfn.XLOOKUP(Table2[[#This Row],[SAPSA Number]],'Open Mini Rifle'!B:B,'Open Mini Rifle'!I:I)</f>
        <v>0</v>
      </c>
      <c r="AF120" s="114">
        <f>_xlfn.XLOOKUP(Table2[[#This Row],[SAPSA Number]],'SA OPEN Shotgun'!B:B,'SA OPEN Shotgun'!I:I)</f>
        <v>0</v>
      </c>
      <c r="AG120" s="114">
        <f>_xlfn.XLOOKUP(Table2[[#This Row],[SAPSA Number]],'SA STD Shotgun'!B:B,'SA STD Shotgun'!I:I)</f>
        <v>1</v>
      </c>
      <c r="AH120" s="114">
        <f>_xlfn.XLOOKUP(Table2[[#This Row],[SAPSA Number]],'MAN STD Shotgun'!B:B,'MAN STD Shotgun'!I:I)</f>
        <v>0</v>
      </c>
      <c r="AI120" s="115">
        <f>_xlfn.XLOOKUP(Table2[[#This Row],[SAPSA Number]],'MODIFIED Shotgun'!B:B,'MODIFIED Shotgun'!I:I)</f>
        <v>1</v>
      </c>
    </row>
    <row r="121" spans="1:35" x14ac:dyDescent="0.25">
      <c r="A121" s="61">
        <v>6627</v>
      </c>
      <c r="B121" s="62" t="s">
        <v>873</v>
      </c>
      <c r="C121" s="62" t="s">
        <v>433</v>
      </c>
      <c r="D121" s="63" t="s">
        <v>874</v>
      </c>
      <c r="E121" s="81" t="str">
        <f ca="1">_xlfn.XLOOKUP(Table2[[#This Row],[SAPSA Number]],Table1[SAPSA number],Table1[Gender])</f>
        <v>SS</v>
      </c>
      <c r="F121" s="61">
        <f ca="1">_xlfn.XLOOKUP(Table2[[#This Row],[SAPSA Number]],Table1[SAPSA number],Table1[Age])</f>
        <v>75</v>
      </c>
      <c r="G121" s="64">
        <v>2</v>
      </c>
      <c r="H121" s="114">
        <f>SUM(Table2[[#This Row],[Club Points]:[League Points Earned - Dec]])</f>
        <v>2</v>
      </c>
      <c r="I121" s="114">
        <f>SUM(Table2[[#This Row],[Std handgun]:[Modified]])</f>
        <v>2</v>
      </c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114">
        <f>_xlfn.XLOOKUP(Table2[[#This Row],[SAPSA Number]],'STD Handgun'!B:B,'STD Handgun'!I:I)</f>
        <v>1</v>
      </c>
      <c r="W121" s="114">
        <f>_xlfn.XLOOKUP(Table2[[#This Row],[SAPSA Number]],'PROD OPTICS Handgun'!B:B,'PROD OPTICS Handgun'!I:I)</f>
        <v>0</v>
      </c>
      <c r="X121" s="114">
        <f>_xlfn.XLOOKUP(Table2[[#This Row],[SAPSA Number]],'PROD Handgun'!B:B,'PROD Handgun'!I:I)</f>
        <v>1</v>
      </c>
      <c r="Y121" s="114">
        <f>_xlfn.XLOOKUP(Table2[[#This Row],[SAPSA Number]],'OPEN Handgun'!B:B,'OPEN Handgun'!I:I)</f>
        <v>0</v>
      </c>
      <c r="Z121" s="114">
        <f>_xlfn.XLOOKUP(Table2[[#This Row],[SAPSA Number]],'CLASSIC Handgun'!B:B,'CLASSIC Handgun'!I:I)</f>
        <v>0</v>
      </c>
      <c r="AA121" s="114">
        <f>_xlfn.XLOOKUP(Table2[[#This Row],[SAPSA Number]],PCC!B:B,PCC!I:I)</f>
        <v>0</v>
      </c>
      <c r="AB121" s="114">
        <f>_xlfn.XLOOKUP(Table2[[#This Row],[SAPSA Number]],'SAOpen Rifle'!B:B,'SAOpen Rifle'!I:I)</f>
        <v>0</v>
      </c>
      <c r="AC121" s="114">
        <f>_xlfn.XLOOKUP(Table2[[#This Row],[SAPSA Number]],'SA Std Rifle'!B:B,'SA Std Rifle'!I:I)</f>
        <v>0</v>
      </c>
      <c r="AD121" s="114">
        <f>_xlfn.XLOOKUP(Table2[[#This Row],[SAPSA Number]],'STD Mini Rifle'!B:B,'STD Mini Rifle'!I:I)</f>
        <v>0</v>
      </c>
      <c r="AE121" s="114">
        <f>_xlfn.XLOOKUP(Table2[[#This Row],[SAPSA Number]],'Open Mini Rifle'!B:B,'Open Mini Rifle'!I:I)</f>
        <v>0</v>
      </c>
      <c r="AF121" s="114">
        <f>_xlfn.XLOOKUP(Table2[[#This Row],[SAPSA Number]],'SA OPEN Shotgun'!B:B,'SA OPEN Shotgun'!I:I)</f>
        <v>0</v>
      </c>
      <c r="AG121" s="114">
        <f>_xlfn.XLOOKUP(Table2[[#This Row],[SAPSA Number]],'SA STD Shotgun'!B:B,'SA STD Shotgun'!I:I)</f>
        <v>0</v>
      </c>
      <c r="AH121" s="114">
        <f>_xlfn.XLOOKUP(Table2[[#This Row],[SAPSA Number]],'MAN STD Shotgun'!B:B,'MAN STD Shotgun'!I:I)</f>
        <v>0</v>
      </c>
      <c r="AI121" s="115">
        <f>_xlfn.XLOOKUP(Table2[[#This Row],[SAPSA Number]],'MODIFIED Shotgun'!B:B,'MODIFIED Shotgun'!I:I)</f>
        <v>0</v>
      </c>
    </row>
    <row r="122" spans="1:35" x14ac:dyDescent="0.25">
      <c r="A122" s="61">
        <v>6633</v>
      </c>
      <c r="B122" s="62" t="s">
        <v>879</v>
      </c>
      <c r="C122" s="62" t="s">
        <v>20</v>
      </c>
      <c r="D122" s="63" t="s">
        <v>880</v>
      </c>
      <c r="E122" s="161" t="str">
        <f ca="1">_xlfn.XLOOKUP(Table2[[#This Row],[SAPSA Number]],Table1[SAPSA number],Table1[Gender])</f>
        <v xml:space="preserve"> </v>
      </c>
      <c r="F122" s="61">
        <f ca="1">_xlfn.XLOOKUP(Table2[[#This Row],[SAPSA Number]],Table1[SAPSA number],Table1[Age])</f>
        <v>22</v>
      </c>
      <c r="G122" s="64">
        <v>4</v>
      </c>
      <c r="H122" s="114">
        <f>SUM(Table2[[#This Row],[Club Points]:[League Points Earned - Dec]])</f>
        <v>7</v>
      </c>
      <c r="I122" s="114">
        <f>SUM(Table2[[#This Row],[Std handgun]:[Modified]])</f>
        <v>3</v>
      </c>
      <c r="J122" s="64"/>
      <c r="K122" s="64"/>
      <c r="L122" s="64"/>
      <c r="M122" s="64"/>
      <c r="N122" s="64"/>
      <c r="O122" s="64"/>
      <c r="P122" s="64"/>
      <c r="Q122" s="64"/>
      <c r="R122" s="64"/>
      <c r="S122" s="64">
        <v>1</v>
      </c>
      <c r="T122" s="64">
        <v>2</v>
      </c>
      <c r="U122" s="64">
        <v>1</v>
      </c>
      <c r="V122" s="114">
        <f>_xlfn.XLOOKUP(Table2[[#This Row],[SAPSA Number]],'STD Handgun'!B:B,'STD Handgun'!I:I)</f>
        <v>0</v>
      </c>
      <c r="W122" s="114">
        <f>_xlfn.XLOOKUP(Table2[[#This Row],[SAPSA Number]],'PROD OPTICS Handgun'!B:B,'PROD OPTICS Handgun'!I:I)</f>
        <v>0</v>
      </c>
      <c r="X122" s="114">
        <f>_xlfn.XLOOKUP(Table2[[#This Row],[SAPSA Number]],'PROD Handgun'!B:B,'PROD Handgun'!I:I)</f>
        <v>1</v>
      </c>
      <c r="Y122" s="114">
        <f>_xlfn.XLOOKUP(Table2[[#This Row],[SAPSA Number]],'OPEN Handgun'!B:B,'OPEN Handgun'!I:I)</f>
        <v>0</v>
      </c>
      <c r="Z122" s="114">
        <f>_xlfn.XLOOKUP(Table2[[#This Row],[SAPSA Number]],'CLASSIC Handgun'!B:B,'CLASSIC Handgun'!I:I)</f>
        <v>0</v>
      </c>
      <c r="AA122" s="114">
        <f>_xlfn.XLOOKUP(Table2[[#This Row],[SAPSA Number]],PCC!B:B,PCC!I:I)</f>
        <v>0</v>
      </c>
      <c r="AB122" s="114">
        <f>_xlfn.XLOOKUP(Table2[[#This Row],[SAPSA Number]],'SAOpen Rifle'!B:B,'SAOpen Rifle'!I:I)</f>
        <v>2</v>
      </c>
      <c r="AC122" s="114">
        <f>_xlfn.XLOOKUP(Table2[[#This Row],[SAPSA Number]],'SA Std Rifle'!B:B,'SA Std Rifle'!I:I)</f>
        <v>0</v>
      </c>
      <c r="AD122" s="114">
        <f>_xlfn.XLOOKUP(Table2[[#This Row],[SAPSA Number]],'STD Mini Rifle'!B:B,'STD Mini Rifle'!I:I)</f>
        <v>0</v>
      </c>
      <c r="AE122" s="114">
        <f>_xlfn.XLOOKUP(Table2[[#This Row],[SAPSA Number]],'Open Mini Rifle'!B:B,'Open Mini Rifle'!I:I)</f>
        <v>0</v>
      </c>
      <c r="AF122" s="114">
        <f>_xlfn.XLOOKUP(Table2[[#This Row],[SAPSA Number]],'SA OPEN Shotgun'!B:B,'SA OPEN Shotgun'!I:I)</f>
        <v>0</v>
      </c>
      <c r="AG122" s="114">
        <f>_xlfn.XLOOKUP(Table2[[#This Row],[SAPSA Number]],'SA STD Shotgun'!B:B,'SA STD Shotgun'!I:I)</f>
        <v>0</v>
      </c>
      <c r="AH122" s="114">
        <f>_xlfn.XLOOKUP(Table2[[#This Row],[SAPSA Number]],'MAN STD Shotgun'!B:B,'MAN STD Shotgun'!I:I)</f>
        <v>0</v>
      </c>
      <c r="AI122" s="115">
        <f>_xlfn.XLOOKUP(Table2[[#This Row],[SAPSA Number]],'MODIFIED Shotgun'!B:B,'MODIFIED Shotgun'!I:I)</f>
        <v>0</v>
      </c>
    </row>
    <row r="123" spans="1:35" x14ac:dyDescent="0.25">
      <c r="A123" s="61"/>
      <c r="B123" s="6"/>
      <c r="C123" s="6"/>
      <c r="D123" s="5"/>
      <c r="E123" s="80"/>
      <c r="F123" s="61"/>
      <c r="G123" s="64"/>
      <c r="H123" s="114"/>
      <c r="I123" s="11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  <c r="AF123" s="114"/>
      <c r="AG123" s="114"/>
      <c r="AH123" s="114"/>
      <c r="AI123" s="115"/>
    </row>
  </sheetData>
  <conditionalFormatting sqref="H2:H123">
    <cfRule type="cellIs" dxfId="152" priority="2" operator="greaterThan">
      <formula>5</formula>
    </cfRule>
    <cfRule type="cellIs" dxfId="151" priority="3" operator="lessThan">
      <formula>6</formula>
    </cfRule>
  </conditionalFormatting>
  <pageMargins left="0.7" right="0.7" top="0.75" bottom="0.75" header="0.3" footer="0.3"/>
  <legacy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8F8F5-8AE9-45A6-AC09-ACCCBC9119E2}">
  <sheetPr>
    <tabColor rgb="FF0070C0"/>
  </sheetPr>
  <dimension ref="A1:AMJ125"/>
  <sheetViews>
    <sheetView tabSelected="1" zoomScaleNormal="100" workbookViewId="0">
      <pane xSplit="10" ySplit="1" topLeftCell="K2" activePane="bottomRight" state="frozen"/>
      <selection pane="topRight" activeCell="K1" sqref="K1"/>
      <selection pane="bottomLeft" activeCell="A2" sqref="A2"/>
      <selection pane="bottomRight" activeCell="F16" sqref="F16"/>
    </sheetView>
  </sheetViews>
  <sheetFormatPr defaultRowHeight="15" x14ac:dyDescent="0.25"/>
  <cols>
    <col min="1" max="1" width="10.42578125" style="41" bestFit="1" customWidth="1"/>
    <col min="2" max="2" width="10.28515625" style="97" customWidth="1"/>
    <col min="3" max="3" width="21.140625" style="18" customWidth="1"/>
    <col min="4" max="4" width="16.140625" style="18" bestFit="1" customWidth="1"/>
    <col min="5" max="5" width="8.140625" style="18" customWidth="1"/>
    <col min="6" max="6" width="6.140625" style="18" customWidth="1"/>
    <col min="7" max="7" width="6.28515625" style="18" customWidth="1"/>
    <col min="8" max="8" width="9.140625" style="18" customWidth="1"/>
    <col min="9" max="9" width="7.28515625" style="18" customWidth="1"/>
    <col min="10" max="10" width="8.140625" style="42" customWidth="1"/>
    <col min="11" max="22" width="6.85546875" style="18" customWidth="1"/>
    <col min="23" max="1024" width="10.28515625" style="18" customWidth="1"/>
  </cols>
  <sheetData>
    <row r="1" spans="1:22" ht="30" x14ac:dyDescent="0.25">
      <c r="A1" s="12" t="s">
        <v>659</v>
      </c>
      <c r="B1" s="95" t="s">
        <v>628</v>
      </c>
      <c r="C1" s="13" t="s">
        <v>3</v>
      </c>
      <c r="D1" s="13" t="s">
        <v>4</v>
      </c>
      <c r="E1" s="13" t="s">
        <v>5</v>
      </c>
      <c r="F1" s="14" t="s">
        <v>629</v>
      </c>
      <c r="G1" s="15" t="s">
        <v>9</v>
      </c>
      <c r="H1" s="16" t="s">
        <v>660</v>
      </c>
      <c r="I1" s="16" t="s">
        <v>661</v>
      </c>
      <c r="J1" s="17" t="s">
        <v>662</v>
      </c>
      <c r="K1" s="16" t="s">
        <v>663</v>
      </c>
      <c r="L1" s="16" t="s">
        <v>664</v>
      </c>
      <c r="M1" s="16" t="s">
        <v>665</v>
      </c>
      <c r="N1" s="16" t="s">
        <v>666</v>
      </c>
      <c r="O1" s="16" t="s">
        <v>658</v>
      </c>
      <c r="P1" s="16" t="s">
        <v>667</v>
      </c>
      <c r="Q1" s="16" t="s">
        <v>668</v>
      </c>
      <c r="R1" s="16" t="s">
        <v>669</v>
      </c>
      <c r="S1" s="16" t="s">
        <v>670</v>
      </c>
      <c r="T1" s="16" t="s">
        <v>671</v>
      </c>
      <c r="U1" s="16" t="s">
        <v>672</v>
      </c>
      <c r="V1" s="16" t="s">
        <v>673</v>
      </c>
    </row>
    <row r="2" spans="1:22" ht="14.45" customHeight="1" x14ac:dyDescent="0.25">
      <c r="A2" s="19">
        <f t="shared" ref="A2:A38" si="0">RANK(J2,J$2:J$137,0)</f>
        <v>1</v>
      </c>
      <c r="B2" s="27">
        <v>3173</v>
      </c>
      <c r="C2" s="43" t="s">
        <v>240</v>
      </c>
      <c r="D2" s="43" t="s">
        <v>241</v>
      </c>
      <c r="E2" s="49" t="s">
        <v>242</v>
      </c>
      <c r="F2" s="19" t="str">
        <f ca="1">_xlfn.XLOOKUP(__xlnm._FilterDatabase_1[[#This Row],[SAPSA Number]],'DS Point summary'!A:A,'DS Point summary'!E:E)</f>
        <v xml:space="preserve"> </v>
      </c>
      <c r="G2" s="21">
        <f ca="1">_xlfn.XLOOKUP(__xlnm._FilterDatabase_1[[#This Row],[SAPSA Number]],'DS Point summary'!A:A,'DS Point summary'!F:F)</f>
        <v>29</v>
      </c>
      <c r="H2" s="21" t="s">
        <v>674</v>
      </c>
      <c r="I2" s="23">
        <f t="shared" ref="I2:I33" si="1">(IF(K2&gt;0,1,0)+(IF(L2&gt;0,1,0))+(IF(M2&gt;0,1,0))+(IF(N2&gt;0,1,0))+(IF(O2&gt;0,1,0))+(IF(P2&gt;0,1,0))+(IF(Q2&gt;0,1,0))+(IF(R2&gt;0,1,0))+(IF(S2&gt;0,1,0))+(IF(T2&gt;0,1,0))+(IF(U2&gt;0,1,0))+(IF(V2&gt;0,1,0)))</f>
        <v>5</v>
      </c>
      <c r="J2" s="24">
        <f t="shared" ref="J2:J33" si="2">(LARGE(K2:U2,1)+LARGE(K2:U2,2)+LARGE(K2:U2,3)+LARGE(K2:U2,4)+LARGE(K2:U2,5))/5</f>
        <v>100</v>
      </c>
      <c r="K2" s="25">
        <v>0</v>
      </c>
      <c r="L2" s="26">
        <v>0</v>
      </c>
      <c r="M2" s="25">
        <v>0</v>
      </c>
      <c r="N2" s="26">
        <v>100</v>
      </c>
      <c r="O2" s="25">
        <v>100</v>
      </c>
      <c r="P2" s="26">
        <v>100</v>
      </c>
      <c r="Q2" s="25">
        <v>0</v>
      </c>
      <c r="R2" s="26">
        <v>100</v>
      </c>
      <c r="S2" s="25">
        <v>100</v>
      </c>
      <c r="T2" s="26">
        <v>0</v>
      </c>
      <c r="U2" s="25">
        <v>0</v>
      </c>
      <c r="V2" s="26">
        <v>0</v>
      </c>
    </row>
    <row r="3" spans="1:22" ht="14.45" customHeight="1" x14ac:dyDescent="0.25">
      <c r="A3" s="19">
        <f t="shared" si="0"/>
        <v>2</v>
      </c>
      <c r="B3" s="27">
        <v>2950</v>
      </c>
      <c r="C3" s="43" t="s">
        <v>508</v>
      </c>
      <c r="D3" s="43" t="s">
        <v>345</v>
      </c>
      <c r="E3" s="49" t="s">
        <v>509</v>
      </c>
      <c r="F3" s="19" t="str">
        <f ca="1">_xlfn.XLOOKUP(__xlnm._FilterDatabase_1[[#This Row],[SAPSA Number]],'DS Point summary'!A:A,'DS Point summary'!E:E)</f>
        <v xml:space="preserve"> </v>
      </c>
      <c r="G3" s="21">
        <f ca="1">_xlfn.XLOOKUP(__xlnm._FilterDatabase_1[[#This Row],[SAPSA Number]],'DS Point summary'!A:A,'DS Point summary'!F:F)</f>
        <v>43</v>
      </c>
      <c r="H3" s="21" t="s">
        <v>674</v>
      </c>
      <c r="I3" s="23">
        <f t="shared" si="1"/>
        <v>5</v>
      </c>
      <c r="J3" s="24">
        <f t="shared" si="2"/>
        <v>88.587440000000001</v>
      </c>
      <c r="K3" s="25">
        <v>98.792900000000003</v>
      </c>
      <c r="L3" s="26">
        <v>0</v>
      </c>
      <c r="M3" s="25">
        <v>100</v>
      </c>
      <c r="N3" s="26">
        <v>0</v>
      </c>
      <c r="O3" s="25">
        <v>0</v>
      </c>
      <c r="P3" s="26">
        <v>71.349199999999996</v>
      </c>
      <c r="Q3" s="25">
        <v>0</v>
      </c>
      <c r="R3" s="26">
        <v>72.795100000000005</v>
      </c>
      <c r="S3" s="25">
        <v>0</v>
      </c>
      <c r="T3" s="26">
        <v>100</v>
      </c>
      <c r="U3" s="25">
        <v>0</v>
      </c>
      <c r="V3" s="26">
        <v>0</v>
      </c>
    </row>
    <row r="4" spans="1:22" ht="14.45" customHeight="1" x14ac:dyDescent="0.25">
      <c r="A4" s="19">
        <f t="shared" si="0"/>
        <v>3</v>
      </c>
      <c r="B4" s="20">
        <v>127</v>
      </c>
      <c r="C4" s="21" t="s">
        <v>208</v>
      </c>
      <c r="D4" s="21" t="s">
        <v>209</v>
      </c>
      <c r="E4" s="22" t="s">
        <v>196</v>
      </c>
      <c r="F4" s="19" t="str">
        <f>_xlfn.XLOOKUP(__xlnm._FilterDatabase_1[[#This Row],[SAPSA Number]],'DS Point summary'!A:A,'DS Point summary'!E:E)</f>
        <v>SS</v>
      </c>
      <c r="G4" s="21">
        <f ca="1">_xlfn.XLOOKUP(__xlnm._FilterDatabase_1[[#This Row],[SAPSA Number]],'DS Point summary'!A:A,'DS Point summary'!F:F)</f>
        <v>63</v>
      </c>
      <c r="H4" s="21" t="s">
        <v>674</v>
      </c>
      <c r="I4" s="23">
        <f t="shared" si="1"/>
        <v>8</v>
      </c>
      <c r="J4" s="24">
        <f t="shared" si="2"/>
        <v>85.343880000000013</v>
      </c>
      <c r="K4" s="25">
        <v>97.999099999999999</v>
      </c>
      <c r="L4" s="26">
        <v>0</v>
      </c>
      <c r="M4" s="25">
        <v>97.569900000000004</v>
      </c>
      <c r="N4" s="26">
        <v>72.926199999999994</v>
      </c>
      <c r="O4" s="25">
        <v>65.3596</v>
      </c>
      <c r="P4" s="26">
        <v>68.802700000000002</v>
      </c>
      <c r="Q4" s="25">
        <v>0</v>
      </c>
      <c r="R4" s="26">
        <v>60.103499999999997</v>
      </c>
      <c r="S4" s="25">
        <v>69.042500000000004</v>
      </c>
      <c r="T4" s="26">
        <v>89.181700000000006</v>
      </c>
      <c r="U4" s="25">
        <v>0</v>
      </c>
      <c r="V4" s="26">
        <v>0</v>
      </c>
    </row>
    <row r="5" spans="1:22" ht="14.45" customHeight="1" x14ac:dyDescent="0.25">
      <c r="A5" s="19">
        <f t="shared" si="0"/>
        <v>4</v>
      </c>
      <c r="B5" s="27">
        <v>3172</v>
      </c>
      <c r="C5" s="43" t="s">
        <v>454</v>
      </c>
      <c r="D5" s="43" t="s">
        <v>241</v>
      </c>
      <c r="E5" s="49" t="s">
        <v>455</v>
      </c>
      <c r="F5" s="19" t="str">
        <f ca="1">_xlfn.XLOOKUP(__xlnm._FilterDatabase_1[[#This Row],[SAPSA Number]],'DS Point summary'!A:A,'DS Point summary'!E:E)</f>
        <v>SS</v>
      </c>
      <c r="G5" s="21">
        <f ca="1">_xlfn.XLOOKUP(__xlnm._FilterDatabase_1[[#This Row],[SAPSA Number]],'DS Point summary'!A:A,'DS Point summary'!F:F)</f>
        <v>63</v>
      </c>
      <c r="H5" s="21" t="s">
        <v>674</v>
      </c>
      <c r="I5" s="23">
        <f t="shared" si="1"/>
        <v>9</v>
      </c>
      <c r="J5" s="24">
        <f t="shared" si="2"/>
        <v>74.70196</v>
      </c>
      <c r="K5" s="25">
        <v>84.872600000000006</v>
      </c>
      <c r="L5" s="26">
        <v>0</v>
      </c>
      <c r="M5" s="25">
        <v>31.498000000000001</v>
      </c>
      <c r="N5" s="26">
        <v>35.418900000000001</v>
      </c>
      <c r="O5" s="25">
        <v>54.627299999999998</v>
      </c>
      <c r="P5" s="26">
        <v>48.140799999999999</v>
      </c>
      <c r="Q5" s="25">
        <v>0</v>
      </c>
      <c r="R5" s="26">
        <v>51.0471</v>
      </c>
      <c r="S5" s="25">
        <v>54.564799999999998</v>
      </c>
      <c r="T5" s="26">
        <v>79.445099999999996</v>
      </c>
      <c r="U5" s="25">
        <v>100</v>
      </c>
      <c r="V5" s="26">
        <v>0</v>
      </c>
    </row>
    <row r="6" spans="1:22" ht="14.45" customHeight="1" x14ac:dyDescent="0.25">
      <c r="A6" s="19">
        <f t="shared" si="0"/>
        <v>5</v>
      </c>
      <c r="B6" s="27">
        <v>3416</v>
      </c>
      <c r="C6" s="43" t="s">
        <v>201</v>
      </c>
      <c r="D6" s="43" t="s">
        <v>202</v>
      </c>
      <c r="E6" s="49" t="s">
        <v>203</v>
      </c>
      <c r="F6" s="19" t="str">
        <f ca="1">_xlfn.XLOOKUP(__xlnm._FilterDatabase_1[[#This Row],[SAPSA Number]],'DS Point summary'!A:A,'DS Point summary'!E:E)</f>
        <v xml:space="preserve"> </v>
      </c>
      <c r="G6" s="21">
        <f ca="1">_xlfn.XLOOKUP(__xlnm._FilterDatabase_1[[#This Row],[SAPSA Number]],'DS Point summary'!A:A,'DS Point summary'!F:F)</f>
        <v>39</v>
      </c>
      <c r="H6" s="21" t="s">
        <v>674</v>
      </c>
      <c r="I6" s="23">
        <f t="shared" si="1"/>
        <v>4</v>
      </c>
      <c r="J6" s="24">
        <f t="shared" si="2"/>
        <v>60.570499999999996</v>
      </c>
      <c r="K6" s="25">
        <v>82.881399999999999</v>
      </c>
      <c r="L6" s="26">
        <v>0</v>
      </c>
      <c r="M6" s="25">
        <v>86.142700000000005</v>
      </c>
      <c r="N6" s="26">
        <v>0</v>
      </c>
      <c r="O6" s="25">
        <v>0</v>
      </c>
      <c r="P6" s="26">
        <v>65.099500000000006</v>
      </c>
      <c r="Q6" s="25">
        <v>0</v>
      </c>
      <c r="R6" s="26">
        <v>68.728899999999996</v>
      </c>
      <c r="S6" s="25">
        <v>0</v>
      </c>
      <c r="T6" s="26">
        <v>0</v>
      </c>
      <c r="U6" s="25">
        <v>0</v>
      </c>
      <c r="V6" s="26">
        <v>0</v>
      </c>
    </row>
    <row r="7" spans="1:22" ht="14.45" customHeight="1" x14ac:dyDescent="0.25">
      <c r="A7" s="19">
        <f t="shared" si="0"/>
        <v>6</v>
      </c>
      <c r="B7" s="27">
        <v>402</v>
      </c>
      <c r="C7" s="44" t="s">
        <v>254</v>
      </c>
      <c r="D7" s="44" t="s">
        <v>255</v>
      </c>
      <c r="E7" s="50" t="s">
        <v>256</v>
      </c>
      <c r="F7" s="19" t="str">
        <f ca="1">_xlfn.XLOOKUP(__xlnm._FilterDatabase_1[[#This Row],[SAPSA Number]],'DS Point summary'!A:A,'DS Point summary'!E:E)</f>
        <v>S</v>
      </c>
      <c r="G7" s="21">
        <f ca="1">_xlfn.XLOOKUP(__xlnm._FilterDatabase_1[[#This Row],[SAPSA Number]],'DS Point summary'!A:A,'DS Point summary'!F:F)</f>
        <v>54</v>
      </c>
      <c r="H7" s="21" t="s">
        <v>674</v>
      </c>
      <c r="I7" s="23">
        <f t="shared" si="1"/>
        <v>3</v>
      </c>
      <c r="J7" s="24">
        <f t="shared" si="2"/>
        <v>52.891039999999997</v>
      </c>
      <c r="K7" s="25">
        <v>100</v>
      </c>
      <c r="L7" s="26">
        <v>0</v>
      </c>
      <c r="M7" s="25">
        <v>94.740899999999996</v>
      </c>
      <c r="N7" s="26">
        <v>0</v>
      </c>
      <c r="O7" s="25">
        <v>0</v>
      </c>
      <c r="P7" s="26">
        <v>69.714299999999994</v>
      </c>
      <c r="Q7" s="25">
        <v>0</v>
      </c>
      <c r="R7" s="26">
        <v>0</v>
      </c>
      <c r="S7" s="25">
        <v>0</v>
      </c>
      <c r="T7" s="26">
        <v>0</v>
      </c>
      <c r="U7" s="25">
        <v>0</v>
      </c>
      <c r="V7" s="26">
        <v>0</v>
      </c>
    </row>
    <row r="8" spans="1:22" ht="14.45" customHeight="1" x14ac:dyDescent="0.25">
      <c r="A8" s="19">
        <f t="shared" si="0"/>
        <v>7</v>
      </c>
      <c r="B8" s="98">
        <v>1777</v>
      </c>
      <c r="C8" s="82" t="str">
        <f>_xlfn.XLOOKUP(__xlnm._FilterDatabase_1[[#This Row],[SAPSA Number]],'DS Point summary'!A:A,'DS Point summary'!B:B)</f>
        <v xml:space="preserve">Leon </v>
      </c>
      <c r="D8" s="82" t="str">
        <f>_xlfn.XLOOKUP(__xlnm._FilterDatabase_1[[#This Row],[SAPSA Number]],'DS Point summary'!A:A,'DS Point summary'!C:C)</f>
        <v>Myburgh</v>
      </c>
      <c r="E8" s="83" t="str">
        <f>_xlfn.XLOOKUP(__xlnm._FilterDatabase_1[[#This Row],[SAPSA Number]],'DS Point summary'!A:A,'DS Point summary'!D:D)</f>
        <v>LC</v>
      </c>
      <c r="F8" s="19" t="str">
        <f ca="1">_xlfn.XLOOKUP(__xlnm._FilterDatabase_1[[#This Row],[SAPSA Number]],'DS Point summary'!A:A,'DS Point summary'!E:E)</f>
        <v xml:space="preserve"> </v>
      </c>
      <c r="G8" s="21">
        <f ca="1">_xlfn.XLOOKUP(__xlnm._FilterDatabase_1[[#This Row],[SAPSA Number]],'DS Point summary'!A:A,'DS Point summary'!F:F)</f>
        <v>50</v>
      </c>
      <c r="H8" s="21" t="s">
        <v>674</v>
      </c>
      <c r="I8" s="23">
        <f t="shared" si="1"/>
        <v>3</v>
      </c>
      <c r="J8" s="24">
        <f t="shared" si="2"/>
        <v>42.231059999999999</v>
      </c>
      <c r="K8" s="25">
        <v>0</v>
      </c>
      <c r="L8" s="26">
        <v>0</v>
      </c>
      <c r="M8" s="25">
        <v>0</v>
      </c>
      <c r="N8" s="26">
        <v>0</v>
      </c>
      <c r="O8" s="25">
        <v>59.8568</v>
      </c>
      <c r="P8" s="26">
        <v>54.124499999999998</v>
      </c>
      <c r="Q8" s="25">
        <v>0</v>
      </c>
      <c r="R8" s="26">
        <v>0</v>
      </c>
      <c r="S8" s="25">
        <v>0</v>
      </c>
      <c r="T8" s="26">
        <v>0</v>
      </c>
      <c r="U8" s="25">
        <v>97.174000000000007</v>
      </c>
      <c r="V8" s="26">
        <v>0</v>
      </c>
    </row>
    <row r="9" spans="1:22" ht="14.45" customHeight="1" x14ac:dyDescent="0.25">
      <c r="A9" s="19">
        <f t="shared" si="0"/>
        <v>8</v>
      </c>
      <c r="B9" s="98">
        <v>1776</v>
      </c>
      <c r="C9" s="82" t="str">
        <f>_xlfn.XLOOKUP(__xlnm._FilterDatabase_1[[#This Row],[SAPSA Number]],'DS Point summary'!A:A,'DS Point summary'!B:B)</f>
        <v>Leonie Christina</v>
      </c>
      <c r="D9" s="82" t="str">
        <f>_xlfn.XLOOKUP(__xlnm._FilterDatabase_1[[#This Row],[SAPSA Number]],'DS Point summary'!A:A,'DS Point summary'!C:C)</f>
        <v>Myburgh</v>
      </c>
      <c r="E9" s="83" t="str">
        <f>_xlfn.XLOOKUP(__xlnm._FilterDatabase_1[[#This Row],[SAPSA Number]],'DS Point summary'!A:A,'DS Point summary'!D:D)</f>
        <v>LC</v>
      </c>
      <c r="F9" s="19" t="str">
        <f>_xlfn.XLOOKUP(__xlnm._FilterDatabase_1[[#This Row],[SAPSA Number]],'DS Point summary'!A:A,'DS Point summary'!E:E)</f>
        <v>Lady</v>
      </c>
      <c r="G9" s="21">
        <f ca="1">_xlfn.XLOOKUP(__xlnm._FilterDatabase_1[[#This Row],[SAPSA Number]],'DS Point summary'!A:A,'DS Point summary'!F:F)</f>
        <v>52</v>
      </c>
      <c r="H9" s="21" t="s">
        <v>674</v>
      </c>
      <c r="I9" s="23">
        <f t="shared" si="1"/>
        <v>5</v>
      </c>
      <c r="J9" s="24">
        <f t="shared" si="2"/>
        <v>39.846099999999993</v>
      </c>
      <c r="K9" s="25">
        <v>0</v>
      </c>
      <c r="L9" s="26">
        <v>0</v>
      </c>
      <c r="M9" s="25">
        <v>0</v>
      </c>
      <c r="N9" s="26">
        <v>0</v>
      </c>
      <c r="O9" s="25">
        <v>39.032899999999998</v>
      </c>
      <c r="P9" s="26">
        <v>33.621299999999998</v>
      </c>
      <c r="Q9" s="25">
        <v>0</v>
      </c>
      <c r="R9" s="26">
        <v>36.56</v>
      </c>
      <c r="S9" s="25">
        <v>31.2456</v>
      </c>
      <c r="T9" s="26">
        <v>0</v>
      </c>
      <c r="U9" s="25">
        <v>58.770699999999998</v>
      </c>
      <c r="V9" s="26">
        <v>0</v>
      </c>
    </row>
    <row r="10" spans="1:22" ht="14.45" customHeight="1" x14ac:dyDescent="0.25">
      <c r="A10" s="19">
        <f t="shared" si="0"/>
        <v>9</v>
      </c>
      <c r="B10" s="27">
        <v>404</v>
      </c>
      <c r="C10" s="43" t="s">
        <v>293</v>
      </c>
      <c r="D10" s="43" t="s">
        <v>294</v>
      </c>
      <c r="E10" s="49" t="s">
        <v>295</v>
      </c>
      <c r="F10" s="19" t="str">
        <f ca="1">_xlfn.XLOOKUP(__xlnm._FilterDatabase_1[[#This Row],[SAPSA Number]],'DS Point summary'!A:A,'DS Point summary'!E:E)</f>
        <v>SS</v>
      </c>
      <c r="G10" s="21">
        <f ca="1">_xlfn.XLOOKUP(__xlnm._FilterDatabase_1[[#This Row],[SAPSA Number]],'DS Point summary'!A:A,'DS Point summary'!F:F)</f>
        <v>66</v>
      </c>
      <c r="H10" s="21" t="s">
        <v>674</v>
      </c>
      <c r="I10" s="23">
        <f t="shared" si="1"/>
        <v>4</v>
      </c>
      <c r="J10" s="24">
        <f t="shared" si="2"/>
        <v>38.183139999999995</v>
      </c>
      <c r="K10" s="25">
        <v>0</v>
      </c>
      <c r="L10" s="26">
        <v>0</v>
      </c>
      <c r="M10" s="25">
        <v>0</v>
      </c>
      <c r="N10" s="26">
        <v>0</v>
      </c>
      <c r="O10" s="25">
        <v>53.618000000000002</v>
      </c>
      <c r="P10" s="26">
        <v>50.82</v>
      </c>
      <c r="Q10" s="25">
        <v>0</v>
      </c>
      <c r="R10" s="26">
        <v>0</v>
      </c>
      <c r="S10" s="25">
        <v>7.2587000000000002</v>
      </c>
      <c r="T10" s="26">
        <v>79.218999999999994</v>
      </c>
      <c r="U10" s="25">
        <v>0</v>
      </c>
      <c r="V10" s="26">
        <v>0</v>
      </c>
    </row>
    <row r="11" spans="1:22" ht="14.45" customHeight="1" x14ac:dyDescent="0.25">
      <c r="A11" s="19">
        <f t="shared" si="0"/>
        <v>10</v>
      </c>
      <c r="B11" s="27">
        <v>851</v>
      </c>
      <c r="C11" s="43" t="s">
        <v>327</v>
      </c>
      <c r="D11" s="43" t="s">
        <v>328</v>
      </c>
      <c r="E11" s="49" t="s">
        <v>329</v>
      </c>
      <c r="F11" s="19" t="str">
        <f ca="1">_xlfn.XLOOKUP(__xlnm._FilterDatabase_1[[#This Row],[SAPSA Number]],'DS Point summary'!A:A,'DS Point summary'!E:E)</f>
        <v>SS</v>
      </c>
      <c r="G11" s="21">
        <f ca="1">_xlfn.XLOOKUP(__xlnm._FilterDatabase_1[[#This Row],[SAPSA Number]],'DS Point summary'!A:A,'DS Point summary'!F:F)</f>
        <v>65</v>
      </c>
      <c r="H11" s="21" t="s">
        <v>674</v>
      </c>
      <c r="I11" s="23">
        <f t="shared" si="1"/>
        <v>3</v>
      </c>
      <c r="J11" s="24">
        <f t="shared" si="2"/>
        <v>34.873559999999998</v>
      </c>
      <c r="K11" s="25">
        <v>0</v>
      </c>
      <c r="L11" s="26">
        <v>0</v>
      </c>
      <c r="M11" s="25">
        <v>0</v>
      </c>
      <c r="N11" s="26">
        <v>61.920099999999998</v>
      </c>
      <c r="O11" s="25">
        <v>0</v>
      </c>
      <c r="P11" s="26">
        <v>0</v>
      </c>
      <c r="Q11" s="25">
        <v>0</v>
      </c>
      <c r="R11" s="26">
        <v>53.713999999999999</v>
      </c>
      <c r="S11" s="25">
        <v>58.733699999999999</v>
      </c>
      <c r="T11" s="26">
        <v>0</v>
      </c>
      <c r="U11" s="25">
        <v>0</v>
      </c>
      <c r="V11" s="26">
        <v>0</v>
      </c>
    </row>
    <row r="12" spans="1:22" ht="14.45" customHeight="1" x14ac:dyDescent="0.25">
      <c r="A12" s="19">
        <f t="shared" si="0"/>
        <v>11</v>
      </c>
      <c r="B12" s="27">
        <v>807</v>
      </c>
      <c r="C12" s="43" t="s">
        <v>230</v>
      </c>
      <c r="D12" s="43" t="s">
        <v>231</v>
      </c>
      <c r="E12" s="49" t="s">
        <v>229</v>
      </c>
      <c r="F12" s="19" t="str">
        <f ca="1">_xlfn.XLOOKUP(__xlnm._FilterDatabase_1[[#This Row],[SAPSA Number]],'DS Point summary'!A:A,'DS Point summary'!E:E)</f>
        <v>Jnr</v>
      </c>
      <c r="G12" s="21">
        <f ca="1">_xlfn.XLOOKUP(__xlnm._FilterDatabase_1[[#This Row],[SAPSA Number]],'DS Point summary'!A:A,'DS Point summary'!F:F)</f>
        <v>20</v>
      </c>
      <c r="H12" s="21" t="s">
        <v>674</v>
      </c>
      <c r="I12" s="23">
        <f t="shared" si="1"/>
        <v>4</v>
      </c>
      <c r="J12" s="24">
        <f t="shared" si="2"/>
        <v>34.42062</v>
      </c>
      <c r="K12" s="25">
        <v>0</v>
      </c>
      <c r="L12" s="26">
        <v>0</v>
      </c>
      <c r="M12" s="25">
        <v>0</v>
      </c>
      <c r="N12" s="26">
        <v>39.030500000000004</v>
      </c>
      <c r="O12" s="25">
        <v>38.039299999999997</v>
      </c>
      <c r="P12" s="26">
        <v>43.116</v>
      </c>
      <c r="Q12" s="25">
        <v>0</v>
      </c>
      <c r="R12" s="26">
        <v>0</v>
      </c>
      <c r="S12" s="25">
        <v>0</v>
      </c>
      <c r="T12" s="26">
        <v>51.917299999999997</v>
      </c>
      <c r="U12" s="25">
        <v>0</v>
      </c>
      <c r="V12" s="26">
        <v>0</v>
      </c>
    </row>
    <row r="13" spans="1:22" ht="14.45" customHeight="1" x14ac:dyDescent="0.25">
      <c r="A13" s="19">
        <f t="shared" si="0"/>
        <v>12</v>
      </c>
      <c r="B13" s="98">
        <v>5804</v>
      </c>
      <c r="C13" s="43" t="str">
        <f>_xlfn.XLOOKUP(__xlnm._FilterDatabase_1[[#This Row],[SAPSA Number]],'DS Point summary'!A:A,'DS Point summary'!B:B)</f>
        <v>Louis Johannes</v>
      </c>
      <c r="D13" s="43" t="str">
        <f>_xlfn.XLOOKUP(__xlnm._FilterDatabase_1[[#This Row],[SAPSA Number]],'DS Point summary'!A:A,'DS Point summary'!C:C)</f>
        <v>Nel</v>
      </c>
      <c r="E13" s="49" t="str">
        <f>_xlfn.XLOOKUP(__xlnm._FilterDatabase_1[[#This Row],[SAPSA Number]],'DS Point summary'!A:A,'DS Point summary'!D:D)</f>
        <v>LJ</v>
      </c>
      <c r="F13" s="19" t="str">
        <f ca="1">_xlfn.XLOOKUP(__xlnm._FilterDatabase_1[[#This Row],[SAPSA Number]],'DS Point summary'!A:A,'DS Point summary'!E:E)</f>
        <v xml:space="preserve"> </v>
      </c>
      <c r="G13" s="21">
        <f ca="1">_xlfn.XLOOKUP(__xlnm._FilterDatabase_1[[#This Row],[SAPSA Number]],'DS Point summary'!A:A,'DS Point summary'!F:F)</f>
        <v>44</v>
      </c>
      <c r="H13" s="21" t="s">
        <v>674</v>
      </c>
      <c r="I13" s="23">
        <f t="shared" si="1"/>
        <v>3</v>
      </c>
      <c r="J13" s="24">
        <f t="shared" si="2"/>
        <v>32.568780000000004</v>
      </c>
      <c r="K13" s="25">
        <v>49.3536</v>
      </c>
      <c r="L13" s="26">
        <v>0</v>
      </c>
      <c r="M13" s="25">
        <v>53.613300000000002</v>
      </c>
      <c r="N13" s="26">
        <v>0</v>
      </c>
      <c r="O13" s="25">
        <v>0</v>
      </c>
      <c r="P13" s="26">
        <v>0</v>
      </c>
      <c r="Q13" s="25">
        <v>0</v>
      </c>
      <c r="R13" s="26">
        <v>0</v>
      </c>
      <c r="S13" s="25">
        <v>0</v>
      </c>
      <c r="T13" s="26">
        <v>59.877000000000002</v>
      </c>
      <c r="U13" s="25">
        <v>0</v>
      </c>
      <c r="V13" s="26">
        <v>0</v>
      </c>
    </row>
    <row r="14" spans="1:22" ht="14.45" customHeight="1" x14ac:dyDescent="0.25">
      <c r="A14" s="19">
        <f t="shared" si="0"/>
        <v>13</v>
      </c>
      <c r="B14" s="27">
        <v>1250</v>
      </c>
      <c r="C14" s="43" t="s">
        <v>65</v>
      </c>
      <c r="D14" s="43" t="s">
        <v>66</v>
      </c>
      <c r="E14" s="49" t="s">
        <v>67</v>
      </c>
      <c r="F14" s="19" t="str">
        <f ca="1">_xlfn.XLOOKUP(__xlnm._FilterDatabase_1[[#This Row],[SAPSA Number]],'DS Point summary'!A:A,'DS Point summary'!E:E)</f>
        <v>S</v>
      </c>
      <c r="G14" s="21">
        <f ca="1">_xlfn.XLOOKUP(__xlnm._FilterDatabase_1[[#This Row],[SAPSA Number]],'DS Point summary'!A:A,'DS Point summary'!F:F)</f>
        <v>52</v>
      </c>
      <c r="H14" s="21" t="s">
        <v>674</v>
      </c>
      <c r="I14" s="23">
        <f t="shared" si="1"/>
        <v>2</v>
      </c>
      <c r="J14" s="24">
        <f t="shared" si="2"/>
        <v>31.558720000000001</v>
      </c>
      <c r="K14" s="25">
        <v>0</v>
      </c>
      <c r="L14" s="26">
        <v>0</v>
      </c>
      <c r="M14" s="25">
        <v>0</v>
      </c>
      <c r="N14" s="26">
        <v>0</v>
      </c>
      <c r="O14" s="25">
        <v>0</v>
      </c>
      <c r="P14" s="26">
        <v>0</v>
      </c>
      <c r="Q14" s="25">
        <v>0</v>
      </c>
      <c r="R14" s="26">
        <v>60.208599999999997</v>
      </c>
      <c r="S14" s="25">
        <v>0</v>
      </c>
      <c r="T14" s="26">
        <v>0</v>
      </c>
      <c r="U14" s="25">
        <v>97.584999999999994</v>
      </c>
      <c r="V14" s="26">
        <v>0</v>
      </c>
    </row>
    <row r="15" spans="1:22" ht="14.45" customHeight="1" x14ac:dyDescent="0.25">
      <c r="A15" s="19">
        <f t="shared" si="0"/>
        <v>14</v>
      </c>
      <c r="B15" s="27">
        <v>252</v>
      </c>
      <c r="C15" s="43" t="s">
        <v>158</v>
      </c>
      <c r="D15" s="43" t="s">
        <v>159</v>
      </c>
      <c r="E15" s="49" t="s">
        <v>144</v>
      </c>
      <c r="F15" s="19" t="str">
        <f ca="1">_xlfn.XLOOKUP(__xlnm._FilterDatabase_1[[#This Row],[SAPSA Number]],'DS Point summary'!A:A,'DS Point summary'!E:E)</f>
        <v>SS</v>
      </c>
      <c r="G15" s="21">
        <f ca="1">_xlfn.XLOOKUP(__xlnm._FilterDatabase_1[[#This Row],[SAPSA Number]],'DS Point summary'!A:A,'DS Point summary'!F:F)</f>
        <v>67</v>
      </c>
      <c r="H15" s="21" t="s">
        <v>674</v>
      </c>
      <c r="I15" s="23">
        <f t="shared" si="1"/>
        <v>4</v>
      </c>
      <c r="J15" s="24">
        <f t="shared" si="2"/>
        <v>31.136539999999997</v>
      </c>
      <c r="K15" s="25">
        <v>0</v>
      </c>
      <c r="L15" s="26">
        <v>0</v>
      </c>
      <c r="M15" s="25">
        <v>0</v>
      </c>
      <c r="N15" s="26">
        <v>0</v>
      </c>
      <c r="O15" s="25">
        <v>43.897300000000001</v>
      </c>
      <c r="P15" s="26">
        <v>16.940799999999999</v>
      </c>
      <c r="Q15" s="25">
        <v>0</v>
      </c>
      <c r="R15" s="26">
        <v>0</v>
      </c>
      <c r="S15" s="25">
        <v>39.403100000000002</v>
      </c>
      <c r="T15" s="26">
        <v>55.441499999999998</v>
      </c>
      <c r="U15" s="25">
        <v>0</v>
      </c>
      <c r="V15" s="26">
        <v>0</v>
      </c>
    </row>
    <row r="16" spans="1:22" ht="14.45" customHeight="1" x14ac:dyDescent="0.25">
      <c r="A16" s="19">
        <f t="shared" si="0"/>
        <v>15</v>
      </c>
      <c r="B16" s="27">
        <v>4272</v>
      </c>
      <c r="C16" s="43" t="s">
        <v>587</v>
      </c>
      <c r="D16" s="43" t="s">
        <v>588</v>
      </c>
      <c r="E16" s="49" t="s">
        <v>589</v>
      </c>
      <c r="F16" s="19" t="str">
        <f ca="1">_xlfn.XLOOKUP(__xlnm._FilterDatabase_1[[#This Row],[SAPSA Number]],'DS Point summary'!A:A,'DS Point summary'!E:E)</f>
        <v xml:space="preserve"> </v>
      </c>
      <c r="G16" s="21">
        <f ca="1">_xlfn.XLOOKUP(__xlnm._FilterDatabase_1[[#This Row],[SAPSA Number]],'DS Point summary'!A:A,'DS Point summary'!F:F)</f>
        <v>49</v>
      </c>
      <c r="H16" s="21" t="s">
        <v>674</v>
      </c>
      <c r="I16" s="23">
        <f t="shared" si="1"/>
        <v>2</v>
      </c>
      <c r="J16" s="24">
        <f t="shared" si="2"/>
        <v>20.518340000000002</v>
      </c>
      <c r="K16" s="25">
        <v>0</v>
      </c>
      <c r="L16" s="26">
        <v>0</v>
      </c>
      <c r="M16" s="25">
        <v>65.448700000000002</v>
      </c>
      <c r="N16" s="26">
        <v>0</v>
      </c>
      <c r="O16" s="25">
        <v>0</v>
      </c>
      <c r="P16" s="26">
        <v>0</v>
      </c>
      <c r="Q16" s="25">
        <v>0</v>
      </c>
      <c r="R16" s="26">
        <v>0</v>
      </c>
      <c r="S16" s="25">
        <v>37.143000000000001</v>
      </c>
      <c r="T16" s="26">
        <v>0</v>
      </c>
      <c r="U16" s="25">
        <v>0</v>
      </c>
      <c r="V16" s="26">
        <v>0</v>
      </c>
    </row>
    <row r="17" spans="1:22" ht="14.45" customHeight="1" x14ac:dyDescent="0.25">
      <c r="A17" s="19">
        <f t="shared" si="0"/>
        <v>16</v>
      </c>
      <c r="B17" s="27">
        <v>3810</v>
      </c>
      <c r="C17" s="43" t="s">
        <v>526</v>
      </c>
      <c r="D17" s="43" t="s">
        <v>527</v>
      </c>
      <c r="E17" s="49" t="s">
        <v>528</v>
      </c>
      <c r="F17" s="19" t="str">
        <f ca="1">_xlfn.XLOOKUP(__xlnm._FilterDatabase_1[[#This Row],[SAPSA Number]],'DS Point summary'!A:A,'DS Point summary'!E:E)</f>
        <v>S</v>
      </c>
      <c r="G17" s="21">
        <f ca="1">_xlfn.XLOOKUP(__xlnm._FilterDatabase_1[[#This Row],[SAPSA Number]],'DS Point summary'!A:A,'DS Point summary'!F:F)</f>
        <v>54</v>
      </c>
      <c r="H17" s="21" t="s">
        <v>674</v>
      </c>
      <c r="I17" s="23">
        <f t="shared" si="1"/>
        <v>2</v>
      </c>
      <c r="J17" s="24">
        <f t="shared" si="2"/>
        <v>18.974299999999999</v>
      </c>
      <c r="K17" s="25">
        <v>0</v>
      </c>
      <c r="L17" s="26">
        <v>0</v>
      </c>
      <c r="M17" s="25">
        <v>0</v>
      </c>
      <c r="N17" s="26">
        <v>40.9</v>
      </c>
      <c r="O17" s="25">
        <v>53.971499999999999</v>
      </c>
      <c r="P17" s="26">
        <v>0</v>
      </c>
      <c r="Q17" s="25">
        <v>0</v>
      </c>
      <c r="R17" s="26">
        <v>0</v>
      </c>
      <c r="S17" s="25">
        <v>0</v>
      </c>
      <c r="T17" s="26">
        <v>0</v>
      </c>
      <c r="U17" s="25">
        <v>0</v>
      </c>
      <c r="V17" s="26">
        <v>0</v>
      </c>
    </row>
    <row r="18" spans="1:22" ht="14.45" customHeight="1" x14ac:dyDescent="0.25">
      <c r="A18" s="19">
        <f t="shared" si="0"/>
        <v>17</v>
      </c>
      <c r="B18" s="27">
        <v>2051</v>
      </c>
      <c r="C18" s="43" t="s">
        <v>548</v>
      </c>
      <c r="D18" s="43" t="s">
        <v>183</v>
      </c>
      <c r="E18" s="49" t="s">
        <v>549</v>
      </c>
      <c r="F18" s="19" t="str">
        <f ca="1">_xlfn.XLOOKUP(__xlnm._FilterDatabase_1[[#This Row],[SAPSA Number]],'DS Point summary'!A:A,'DS Point summary'!E:E)</f>
        <v>SS</v>
      </c>
      <c r="G18" s="21">
        <f ca="1">_xlfn.XLOOKUP(__xlnm._FilterDatabase_1[[#This Row],[SAPSA Number]],'DS Point summary'!A:A,'DS Point summary'!F:F)</f>
        <v>70</v>
      </c>
      <c r="H18" s="21" t="s">
        <v>674</v>
      </c>
      <c r="I18" s="23">
        <f t="shared" si="1"/>
        <v>2</v>
      </c>
      <c r="J18" s="24">
        <f t="shared" si="2"/>
        <v>16.20138</v>
      </c>
      <c r="K18" s="25">
        <v>0</v>
      </c>
      <c r="L18" s="26">
        <v>0</v>
      </c>
      <c r="M18" s="25">
        <v>44.7117</v>
      </c>
      <c r="N18" s="26">
        <v>0</v>
      </c>
      <c r="O18" s="25">
        <v>36.295200000000001</v>
      </c>
      <c r="P18" s="26">
        <v>0</v>
      </c>
      <c r="Q18" s="25">
        <v>0</v>
      </c>
      <c r="R18" s="26">
        <v>0</v>
      </c>
      <c r="S18" s="25">
        <v>0</v>
      </c>
      <c r="T18" s="26">
        <v>0</v>
      </c>
      <c r="U18" s="25">
        <v>0</v>
      </c>
      <c r="V18" s="26">
        <v>0</v>
      </c>
    </row>
    <row r="19" spans="1:22" ht="14.45" customHeight="1" x14ac:dyDescent="0.25">
      <c r="A19" s="19">
        <f t="shared" si="0"/>
        <v>18</v>
      </c>
      <c r="B19" s="27">
        <v>255</v>
      </c>
      <c r="C19" s="43" t="s">
        <v>581</v>
      </c>
      <c r="D19" s="43" t="s">
        <v>425</v>
      </c>
      <c r="E19" s="49" t="s">
        <v>582</v>
      </c>
      <c r="F19" s="19" t="str">
        <f ca="1">_xlfn.XLOOKUP(__xlnm._FilterDatabase_1[[#This Row],[SAPSA Number]],'DS Point summary'!A:A,'DS Point summary'!E:E)</f>
        <v xml:space="preserve"> </v>
      </c>
      <c r="G19" s="21">
        <f ca="1">_xlfn.XLOOKUP(__xlnm._FilterDatabase_1[[#This Row],[SAPSA Number]],'DS Point summary'!A:A,'DS Point summary'!F:F)</f>
        <v>43</v>
      </c>
      <c r="H19" s="21" t="s">
        <v>674</v>
      </c>
      <c r="I19" s="23">
        <f t="shared" si="1"/>
        <v>1</v>
      </c>
      <c r="J19" s="24">
        <f t="shared" si="2"/>
        <v>12.4968</v>
      </c>
      <c r="K19" s="25">
        <v>0</v>
      </c>
      <c r="L19" s="26">
        <v>0</v>
      </c>
      <c r="M19" s="25">
        <v>0</v>
      </c>
      <c r="N19" s="26">
        <v>0</v>
      </c>
      <c r="O19" s="25">
        <v>0</v>
      </c>
      <c r="P19" s="26">
        <v>62.484000000000002</v>
      </c>
      <c r="Q19" s="25">
        <v>0</v>
      </c>
      <c r="R19" s="26">
        <v>0</v>
      </c>
      <c r="S19" s="25">
        <v>0</v>
      </c>
      <c r="T19" s="26">
        <v>0</v>
      </c>
      <c r="U19" s="25">
        <v>0</v>
      </c>
      <c r="V19" s="26">
        <v>0</v>
      </c>
    </row>
    <row r="20" spans="1:22" ht="14.45" customHeight="1" x14ac:dyDescent="0.25">
      <c r="A20" s="19">
        <f t="shared" si="0"/>
        <v>19</v>
      </c>
      <c r="B20" s="27">
        <v>5760</v>
      </c>
      <c r="C20" s="43" t="s">
        <v>360</v>
      </c>
      <c r="D20" s="43" t="s">
        <v>33</v>
      </c>
      <c r="E20" s="49" t="s">
        <v>349</v>
      </c>
      <c r="F20" s="19" t="str">
        <f ca="1">_xlfn.XLOOKUP(__xlnm._FilterDatabase_1[[#This Row],[SAPSA Number]],'DS Point summary'!A:A,'DS Point summary'!E:E)</f>
        <v xml:space="preserve"> </v>
      </c>
      <c r="G20" s="21">
        <f ca="1">_xlfn.XLOOKUP(__xlnm._FilterDatabase_1[[#This Row],[SAPSA Number]],'DS Point summary'!A:A,'DS Point summary'!F:F)</f>
        <v>38</v>
      </c>
      <c r="H20" s="21" t="s">
        <v>674</v>
      </c>
      <c r="I20" s="23">
        <f t="shared" si="1"/>
        <v>2</v>
      </c>
      <c r="J20" s="24">
        <f t="shared" si="2"/>
        <v>10.308440000000001</v>
      </c>
      <c r="K20" s="25">
        <v>0</v>
      </c>
      <c r="L20" s="26">
        <v>0</v>
      </c>
      <c r="M20" s="25">
        <v>0</v>
      </c>
      <c r="N20" s="26">
        <v>1E-4</v>
      </c>
      <c r="O20" s="25">
        <v>51.542099999999998</v>
      </c>
      <c r="P20" s="26">
        <v>0</v>
      </c>
      <c r="Q20" s="25">
        <v>0</v>
      </c>
      <c r="R20" s="26">
        <v>0</v>
      </c>
      <c r="S20" s="25">
        <v>0</v>
      </c>
      <c r="T20" s="26">
        <v>0</v>
      </c>
      <c r="U20" s="25">
        <v>0</v>
      </c>
      <c r="V20" s="26">
        <v>0</v>
      </c>
    </row>
    <row r="21" spans="1:22" ht="14.45" customHeight="1" x14ac:dyDescent="0.25">
      <c r="A21" s="19">
        <f t="shared" si="0"/>
        <v>20</v>
      </c>
      <c r="B21" s="98">
        <v>242</v>
      </c>
      <c r="C21" s="82" t="str">
        <f>_xlfn.XLOOKUP(__xlnm._FilterDatabase_1[[#This Row],[SAPSA Number]],'DS Point summary'!A:A,'DS Point summary'!B:B)</f>
        <v>Pradesh</v>
      </c>
      <c r="D21" s="82" t="str">
        <f>_xlfn.XLOOKUP(__xlnm._FilterDatabase_1[[#This Row],[SAPSA Number]],'DS Point summary'!A:A,'DS Point summary'!C:C)</f>
        <v>Pillay</v>
      </c>
      <c r="E21" s="83" t="str">
        <f>_xlfn.XLOOKUP(__xlnm._FilterDatabase_1[[#This Row],[SAPSA Number]],'DS Point summary'!A:A,'DS Point summary'!D:D)</f>
        <v>P</v>
      </c>
      <c r="F21" s="19" t="str">
        <f ca="1">_xlfn.XLOOKUP(__xlnm._FilterDatabase_1[[#This Row],[SAPSA Number]],'DS Point summary'!A:A,'DS Point summary'!E:E)</f>
        <v xml:space="preserve"> </v>
      </c>
      <c r="G21" s="21">
        <f ca="1">_xlfn.XLOOKUP(__xlnm._FilterDatabase_1[[#This Row],[SAPSA Number]],'DS Point summary'!A:A,'DS Point summary'!F:F)</f>
        <v>47</v>
      </c>
      <c r="H21" s="21" t="s">
        <v>674</v>
      </c>
      <c r="I21" s="23">
        <f t="shared" si="1"/>
        <v>1</v>
      </c>
      <c r="J21" s="24">
        <f t="shared" si="2"/>
        <v>10.121120000000001</v>
      </c>
      <c r="K21" s="25">
        <v>0</v>
      </c>
      <c r="L21" s="26">
        <v>0</v>
      </c>
      <c r="M21" s="25">
        <v>0</v>
      </c>
      <c r="N21" s="26">
        <v>0</v>
      </c>
      <c r="O21" s="25">
        <v>50.605600000000003</v>
      </c>
      <c r="P21" s="26">
        <v>0</v>
      </c>
      <c r="Q21" s="25">
        <v>0</v>
      </c>
      <c r="R21" s="26">
        <v>0</v>
      </c>
      <c r="S21" s="25">
        <v>0</v>
      </c>
      <c r="T21" s="26">
        <v>0</v>
      </c>
      <c r="U21" s="25">
        <v>0</v>
      </c>
      <c r="V21" s="26">
        <v>0</v>
      </c>
    </row>
    <row r="22" spans="1:22" ht="14.45" customHeight="1" x14ac:dyDescent="0.25">
      <c r="A22" s="19">
        <f t="shared" si="0"/>
        <v>21</v>
      </c>
      <c r="B22" s="27">
        <v>1142</v>
      </c>
      <c r="C22" s="43" t="s">
        <v>128</v>
      </c>
      <c r="D22" s="43" t="s">
        <v>129</v>
      </c>
      <c r="E22" s="49" t="s">
        <v>77</v>
      </c>
      <c r="F22" s="19" t="str">
        <f ca="1">_xlfn.XLOOKUP(__xlnm._FilterDatabase_1[[#This Row],[SAPSA Number]],'DS Point summary'!A:A,'DS Point summary'!E:E)</f>
        <v xml:space="preserve"> </v>
      </c>
      <c r="G22" s="21">
        <f ca="1">_xlfn.XLOOKUP(__xlnm._FilterDatabase_1[[#This Row],[SAPSA Number]],'DS Point summary'!A:A,'DS Point summary'!F:F)</f>
        <v>49</v>
      </c>
      <c r="H22" s="21" t="s">
        <v>674</v>
      </c>
      <c r="I22" s="23">
        <f t="shared" si="1"/>
        <v>1</v>
      </c>
      <c r="J22" s="24">
        <f t="shared" si="2"/>
        <v>7.3178799999999997</v>
      </c>
      <c r="K22" s="25">
        <v>0</v>
      </c>
      <c r="L22" s="26">
        <v>0</v>
      </c>
      <c r="M22" s="25">
        <v>0</v>
      </c>
      <c r="N22" s="26">
        <v>36.589399999999998</v>
      </c>
      <c r="O22" s="25">
        <v>0</v>
      </c>
      <c r="P22" s="26">
        <v>0</v>
      </c>
      <c r="Q22" s="25">
        <v>0</v>
      </c>
      <c r="R22" s="26">
        <v>0</v>
      </c>
      <c r="S22" s="25">
        <v>0</v>
      </c>
      <c r="T22" s="26">
        <v>0</v>
      </c>
      <c r="U22" s="25">
        <v>0</v>
      </c>
      <c r="V22" s="26">
        <v>0</v>
      </c>
    </row>
    <row r="23" spans="1:22" ht="14.45" customHeight="1" x14ac:dyDescent="0.25">
      <c r="A23" s="19">
        <f t="shared" si="0"/>
        <v>22</v>
      </c>
      <c r="B23" s="27">
        <v>1771</v>
      </c>
      <c r="C23" s="43" t="s">
        <v>519</v>
      </c>
      <c r="D23" s="43" t="s">
        <v>520</v>
      </c>
      <c r="E23" s="49" t="s">
        <v>521</v>
      </c>
      <c r="F23" s="19" t="str">
        <f ca="1">_xlfn.XLOOKUP(__xlnm._FilterDatabase_1[[#This Row],[SAPSA Number]],'DS Point summary'!A:A,'DS Point summary'!E:E)</f>
        <v>SS</v>
      </c>
      <c r="G23" s="21">
        <f ca="1">_xlfn.XLOOKUP(__xlnm._FilterDatabase_1[[#This Row],[SAPSA Number]],'DS Point summary'!A:A,'DS Point summary'!F:F)</f>
        <v>78</v>
      </c>
      <c r="H23" s="21" t="s">
        <v>674</v>
      </c>
      <c r="I23" s="23">
        <f t="shared" si="1"/>
        <v>1</v>
      </c>
      <c r="J23" s="24">
        <f t="shared" si="2"/>
        <v>4.5570599999999999</v>
      </c>
      <c r="K23" s="25">
        <v>0</v>
      </c>
      <c r="L23" s="26">
        <v>0</v>
      </c>
      <c r="M23" s="25">
        <v>0</v>
      </c>
      <c r="N23" s="26">
        <v>0</v>
      </c>
      <c r="O23" s="25">
        <v>22.785299999999999</v>
      </c>
      <c r="P23" s="26">
        <v>0</v>
      </c>
      <c r="Q23" s="25">
        <v>0</v>
      </c>
      <c r="R23" s="26">
        <v>0</v>
      </c>
      <c r="S23" s="25">
        <v>0</v>
      </c>
      <c r="T23" s="26">
        <v>0</v>
      </c>
      <c r="U23" s="25">
        <v>0</v>
      </c>
      <c r="V23" s="26">
        <v>0</v>
      </c>
    </row>
    <row r="24" spans="1:22" ht="14.45" customHeight="1" x14ac:dyDescent="0.25">
      <c r="A24" s="19">
        <f t="shared" si="0"/>
        <v>23</v>
      </c>
      <c r="B24" s="27">
        <v>683</v>
      </c>
      <c r="C24" s="43" t="s">
        <v>337</v>
      </c>
      <c r="D24" s="43" t="s">
        <v>338</v>
      </c>
      <c r="E24" s="49" t="s">
        <v>339</v>
      </c>
      <c r="F24" s="19" t="str">
        <f ca="1">_xlfn.XLOOKUP(__xlnm._FilterDatabase_1[[#This Row],[SAPSA Number]],'DS Point summary'!A:A,'DS Point summary'!E:E)</f>
        <v>S</v>
      </c>
      <c r="G24" s="21">
        <f ca="1">_xlfn.XLOOKUP(__xlnm._FilterDatabase_1[[#This Row],[SAPSA Number]],'DS Point summary'!A:A,'DS Point summary'!F:F)</f>
        <v>55</v>
      </c>
      <c r="H24" s="21" t="s">
        <v>674</v>
      </c>
      <c r="I24" s="23">
        <f t="shared" si="1"/>
        <v>1</v>
      </c>
      <c r="J24" s="24">
        <f t="shared" si="2"/>
        <v>4.4859999999999998</v>
      </c>
      <c r="K24" s="25">
        <v>0</v>
      </c>
      <c r="L24" s="26">
        <v>0</v>
      </c>
      <c r="M24" s="25">
        <v>0</v>
      </c>
      <c r="N24" s="26">
        <v>0</v>
      </c>
      <c r="O24" s="25">
        <v>0</v>
      </c>
      <c r="P24" s="26">
        <v>22.43</v>
      </c>
      <c r="Q24" s="25">
        <v>0</v>
      </c>
      <c r="R24" s="26">
        <v>0</v>
      </c>
      <c r="S24" s="25">
        <v>0</v>
      </c>
      <c r="T24" s="26">
        <v>0</v>
      </c>
      <c r="U24" s="25">
        <v>0</v>
      </c>
      <c r="V24" s="26">
        <v>0</v>
      </c>
    </row>
    <row r="25" spans="1:22" ht="14.45" customHeight="1" x14ac:dyDescent="0.25">
      <c r="A25" s="19">
        <f t="shared" si="0"/>
        <v>24</v>
      </c>
      <c r="B25" s="98">
        <v>6435</v>
      </c>
      <c r="C25" s="82" t="str">
        <f>_xlfn.XLOOKUP(__xlnm._FilterDatabase_1[[#This Row],[SAPSA Number]],'DS Point summary'!A:A,'DS Point summary'!B:B)</f>
        <v>Ethan</v>
      </c>
      <c r="D25" s="82" t="str">
        <f>_xlfn.XLOOKUP(__xlnm._FilterDatabase_1[[#This Row],[SAPSA Number]],'DS Point summary'!A:A,'DS Point summary'!C:C)</f>
        <v>Pillay</v>
      </c>
      <c r="E25" s="83" t="str">
        <f>_xlfn.XLOOKUP(__xlnm._FilterDatabase_1[[#This Row],[SAPSA Number]],'DS Point summary'!A:A,'DS Point summary'!D:D)</f>
        <v>E</v>
      </c>
      <c r="F25" s="19" t="str">
        <f>_xlfn.XLOOKUP(__xlnm._FilterDatabase_1[[#This Row],[SAPSA Number]],'DS Point summary'!A:A,'DS Point summary'!E:E)</f>
        <v>S Jnr</v>
      </c>
      <c r="G25" s="21">
        <f ca="1">_xlfn.XLOOKUP(__xlnm._FilterDatabase_1[[#This Row],[SAPSA Number]],'DS Point summary'!A:A,'DS Point summary'!F:F)</f>
        <v>13</v>
      </c>
      <c r="H25" s="21" t="s">
        <v>674</v>
      </c>
      <c r="I25" s="23">
        <f t="shared" si="1"/>
        <v>1</v>
      </c>
      <c r="J25" s="24">
        <f t="shared" si="2"/>
        <v>4.1199199999999996</v>
      </c>
      <c r="K25" s="25">
        <v>0</v>
      </c>
      <c r="L25" s="26">
        <v>0</v>
      </c>
      <c r="M25" s="25">
        <v>0</v>
      </c>
      <c r="N25" s="26">
        <v>0</v>
      </c>
      <c r="O25" s="25">
        <v>20.599599999999999</v>
      </c>
      <c r="P25" s="26">
        <v>0</v>
      </c>
      <c r="Q25" s="25">
        <v>0</v>
      </c>
      <c r="R25" s="26">
        <v>0</v>
      </c>
      <c r="S25" s="25">
        <v>0</v>
      </c>
      <c r="T25" s="26">
        <v>0</v>
      </c>
      <c r="U25" s="25">
        <v>0</v>
      </c>
      <c r="V25" s="26">
        <v>0</v>
      </c>
    </row>
    <row r="26" spans="1:22" ht="14.45" customHeight="1" x14ac:dyDescent="0.25">
      <c r="A26" s="19">
        <f t="shared" si="0"/>
        <v>25</v>
      </c>
      <c r="B26" s="98">
        <v>6627</v>
      </c>
      <c r="C26" s="43" t="str">
        <f>_xlfn.XLOOKUP(__xlnm._FilterDatabase_1[[#This Row],[SAPSA Number]],'DS Point summary'!A:A,'DS Point summary'!B:B)</f>
        <v>Lukas Wilhelm</v>
      </c>
      <c r="D26" s="43" t="str">
        <f>_xlfn.XLOOKUP(__xlnm._FilterDatabase_1[[#This Row],[SAPSA Number]],'DS Point summary'!A:A,'DS Point summary'!C:C)</f>
        <v>Janse van Rensburg</v>
      </c>
      <c r="E26" s="49" t="str">
        <f>_xlfn.XLOOKUP(__xlnm._FilterDatabase_1[[#This Row],[SAPSA Number]],'DS Point summary'!A:A,'DS Point summary'!D:D)</f>
        <v>LW</v>
      </c>
      <c r="F26" s="19" t="str">
        <f ca="1">_xlfn.XLOOKUP(__xlnm._FilterDatabase_1[[#This Row],[SAPSA Number]],'DS Point summary'!A:A,'DS Point summary'!E:E)</f>
        <v>SS</v>
      </c>
      <c r="G26" s="21">
        <f ca="1">_xlfn.XLOOKUP(__xlnm._FilterDatabase_1[[#This Row],[SAPSA Number]],'DS Point summary'!A:A,'DS Point summary'!F:F)</f>
        <v>75</v>
      </c>
      <c r="H26" s="21" t="s">
        <v>674</v>
      </c>
      <c r="I26" s="23">
        <f t="shared" si="1"/>
        <v>1</v>
      </c>
      <c r="J26" s="24">
        <f t="shared" si="2"/>
        <v>3.4173200000000001</v>
      </c>
      <c r="K26" s="25">
        <v>0</v>
      </c>
      <c r="L26" s="26">
        <v>0</v>
      </c>
      <c r="M26" s="25">
        <v>0</v>
      </c>
      <c r="N26" s="26">
        <v>0</v>
      </c>
      <c r="O26" s="25">
        <v>0</v>
      </c>
      <c r="P26" s="26">
        <v>0</v>
      </c>
      <c r="Q26" s="25">
        <v>0</v>
      </c>
      <c r="R26" s="26">
        <v>0</v>
      </c>
      <c r="S26" s="25">
        <v>0</v>
      </c>
      <c r="T26" s="26">
        <v>17.086600000000001</v>
      </c>
      <c r="U26" s="25">
        <v>0</v>
      </c>
      <c r="V26" s="26">
        <v>0</v>
      </c>
    </row>
    <row r="27" spans="1:22" ht="14.45" customHeight="1" x14ac:dyDescent="0.25">
      <c r="A27" s="19">
        <f t="shared" si="0"/>
        <v>26</v>
      </c>
      <c r="B27" s="136">
        <v>4315</v>
      </c>
      <c r="C27" s="129" t="s">
        <v>366</v>
      </c>
      <c r="D27" s="129" t="s">
        <v>294</v>
      </c>
      <c r="E27" s="137" t="s">
        <v>349</v>
      </c>
      <c r="F27" s="19" t="str">
        <f>_xlfn.XLOOKUP(__xlnm._FilterDatabase_1[[#This Row],[SAPSA Number]],'DS Point summary'!A:A,'DS Point summary'!E:E)</f>
        <v>Lady</v>
      </c>
      <c r="G27" s="132">
        <f ca="1">_xlfn.XLOOKUP(__xlnm._FilterDatabase_1[[#This Row],[SAPSA Number]],'DS Point summary'!A:A,'DS Point summary'!F:F)</f>
        <v>39</v>
      </c>
      <c r="H27" s="21" t="s">
        <v>674</v>
      </c>
      <c r="I27" s="23">
        <f t="shared" si="1"/>
        <v>2</v>
      </c>
      <c r="J27" s="24">
        <f t="shared" si="2"/>
        <v>3.0847799999999999</v>
      </c>
      <c r="K27" s="25">
        <v>0</v>
      </c>
      <c r="L27" s="26">
        <v>0</v>
      </c>
      <c r="M27" s="25">
        <v>0</v>
      </c>
      <c r="N27" s="26">
        <v>0</v>
      </c>
      <c r="O27" s="25">
        <v>13.864599999999999</v>
      </c>
      <c r="P27" s="26">
        <v>0</v>
      </c>
      <c r="Q27" s="25">
        <v>0</v>
      </c>
      <c r="R27" s="26">
        <v>0</v>
      </c>
      <c r="S27" s="25">
        <v>1.5592999999999999</v>
      </c>
      <c r="T27" s="26">
        <v>0</v>
      </c>
      <c r="U27" s="25">
        <v>0</v>
      </c>
      <c r="V27" s="26">
        <v>0</v>
      </c>
    </row>
    <row r="28" spans="1:22" ht="14.45" customHeight="1" x14ac:dyDescent="0.25">
      <c r="A28" s="19">
        <f t="shared" si="0"/>
        <v>27</v>
      </c>
      <c r="B28" s="27">
        <v>645</v>
      </c>
      <c r="C28" s="43" t="s">
        <v>432</v>
      </c>
      <c r="D28" s="43" t="s">
        <v>433</v>
      </c>
      <c r="E28" s="49" t="s">
        <v>434</v>
      </c>
      <c r="F28" s="19" t="str">
        <f ca="1">_xlfn.XLOOKUP(__xlnm._FilterDatabase_1[[#This Row],[SAPSA Number]],'DS Point summary'!A:A,'DS Point summary'!E:E)</f>
        <v xml:space="preserve"> </v>
      </c>
      <c r="G28" s="21">
        <f ca="1">_xlfn.XLOOKUP(__xlnm._FilterDatabase_1[[#This Row],[SAPSA Number]],'DS Point summary'!A:A,'DS Point summary'!F:F)</f>
        <v>27</v>
      </c>
      <c r="H28" s="21" t="s">
        <v>674</v>
      </c>
      <c r="I28" s="23">
        <f t="shared" si="1"/>
        <v>0</v>
      </c>
      <c r="J28" s="24">
        <f t="shared" si="2"/>
        <v>0</v>
      </c>
      <c r="K28" s="25">
        <v>0</v>
      </c>
      <c r="L28" s="26">
        <v>0</v>
      </c>
      <c r="M28" s="25">
        <v>0</v>
      </c>
      <c r="N28" s="26">
        <v>0</v>
      </c>
      <c r="O28" s="25">
        <v>0</v>
      </c>
      <c r="P28" s="26">
        <v>0</v>
      </c>
      <c r="Q28" s="25">
        <v>0</v>
      </c>
      <c r="R28" s="26">
        <v>0</v>
      </c>
      <c r="S28" s="25">
        <v>0</v>
      </c>
      <c r="T28" s="26">
        <v>0</v>
      </c>
      <c r="U28" s="25">
        <v>0</v>
      </c>
      <c r="V28" s="26">
        <v>0</v>
      </c>
    </row>
    <row r="29" spans="1:22" ht="14.45" customHeight="1" x14ac:dyDescent="0.25">
      <c r="A29" s="19">
        <f t="shared" si="0"/>
        <v>27</v>
      </c>
      <c r="B29" s="128">
        <v>6564</v>
      </c>
      <c r="C29" s="129" t="str">
        <f>_xlfn.XLOOKUP(__xlnm._FilterDatabase_1[[#This Row],[SAPSA Number]],'DS Point summary'!A:A,'DS Point summary'!B:B)</f>
        <v xml:space="preserve">Schalk </v>
      </c>
      <c r="D29" s="135" t="str">
        <f>_xlfn.XLOOKUP(__xlnm._FilterDatabase_1[[#This Row],[SAPSA Number]],'DS Point summary'!A:A,'DS Point summary'!C:C)</f>
        <v>van Jaarsveld</v>
      </c>
      <c r="E29" s="137" t="str">
        <f>_xlfn.XLOOKUP(__xlnm._FilterDatabase_1[[#This Row],[SAPSA Number]],'DS Point summary'!A:A,'DS Point summary'!D:D)</f>
        <v>WS</v>
      </c>
      <c r="F29" s="19" t="str">
        <f ca="1">_xlfn.XLOOKUP(__xlnm._FilterDatabase_1[[#This Row],[SAPSA Number]],'DS Point summary'!A:A,'DS Point summary'!E:E)</f>
        <v xml:space="preserve"> </v>
      </c>
      <c r="G29" s="132">
        <f ca="1">_xlfn.XLOOKUP(__xlnm._FilterDatabase_1[[#This Row],[SAPSA Number]],'DS Point summary'!A:A,'DS Point summary'!F:F)</f>
        <v>38</v>
      </c>
      <c r="H29" s="21" t="s">
        <v>674</v>
      </c>
      <c r="I29" s="23">
        <f t="shared" si="1"/>
        <v>0</v>
      </c>
      <c r="J29" s="24">
        <f t="shared" si="2"/>
        <v>0</v>
      </c>
      <c r="K29" s="25">
        <v>0</v>
      </c>
      <c r="L29" s="26">
        <v>0</v>
      </c>
      <c r="M29" s="25">
        <v>0</v>
      </c>
      <c r="N29" s="26">
        <v>0</v>
      </c>
      <c r="O29" s="25">
        <v>0</v>
      </c>
      <c r="P29" s="26">
        <v>0</v>
      </c>
      <c r="Q29" s="25">
        <v>0</v>
      </c>
      <c r="R29" s="26">
        <v>0</v>
      </c>
      <c r="S29" s="25">
        <v>0</v>
      </c>
      <c r="T29" s="26">
        <v>0</v>
      </c>
      <c r="U29" s="25">
        <v>0</v>
      </c>
      <c r="V29" s="26">
        <v>0</v>
      </c>
    </row>
    <row r="30" spans="1:22" ht="14.45" customHeight="1" x14ac:dyDescent="0.25">
      <c r="A30" s="19">
        <f t="shared" si="0"/>
        <v>27</v>
      </c>
      <c r="B30" s="129">
        <v>4862</v>
      </c>
      <c r="C30" s="129" t="str">
        <f>_xlfn.XLOOKUP(__xlnm._FilterDatabase_1[[#This Row],[SAPSA Number]],'DS Point summary'!A:A,'DS Point summary'!B:B)</f>
        <v>George Keith</v>
      </c>
      <c r="D30" s="135" t="str">
        <f>_xlfn.XLOOKUP(__xlnm._FilterDatabase_1[[#This Row],[SAPSA Number]],'DS Point summary'!A:A,'DS Point summary'!C:C)</f>
        <v>Marais</v>
      </c>
      <c r="E30" s="137" t="str">
        <f>_xlfn.XLOOKUP(__xlnm._FilterDatabase_1[[#This Row],[SAPSA Number]],'DS Point summary'!A:A,'DS Point summary'!D:D)</f>
        <v>GK</v>
      </c>
      <c r="F30" s="19" t="str">
        <f>_xlfn.XLOOKUP(__xlnm._FilterDatabase_1[[#This Row],[SAPSA Number]],'DS Point summary'!A:A,'DS Point summary'!E:E)</f>
        <v>S</v>
      </c>
      <c r="G30" s="132">
        <f ca="1">_xlfn.XLOOKUP(__xlnm._FilterDatabase_1[[#This Row],[SAPSA Number]],'DS Point summary'!A:A,'DS Point summary'!F:F)</f>
        <v>50</v>
      </c>
      <c r="H30" s="21" t="s">
        <v>674</v>
      </c>
      <c r="I30" s="23">
        <f t="shared" si="1"/>
        <v>0</v>
      </c>
      <c r="J30" s="24">
        <f t="shared" si="2"/>
        <v>0</v>
      </c>
      <c r="K30" s="25">
        <v>0</v>
      </c>
      <c r="L30" s="26">
        <v>0</v>
      </c>
      <c r="M30" s="25">
        <v>0</v>
      </c>
      <c r="N30" s="26">
        <v>0</v>
      </c>
      <c r="O30" s="25">
        <v>0</v>
      </c>
      <c r="P30" s="26">
        <v>0</v>
      </c>
      <c r="Q30" s="25">
        <v>0</v>
      </c>
      <c r="R30" s="26">
        <v>0</v>
      </c>
      <c r="S30" s="25">
        <v>0</v>
      </c>
      <c r="T30" s="26">
        <v>0</v>
      </c>
      <c r="U30" s="25">
        <v>0</v>
      </c>
      <c r="V30" s="26">
        <v>0</v>
      </c>
    </row>
    <row r="31" spans="1:22" ht="14.45" customHeight="1" x14ac:dyDescent="0.25">
      <c r="A31" s="19">
        <f t="shared" si="0"/>
        <v>27</v>
      </c>
      <c r="B31" s="27">
        <v>2045</v>
      </c>
      <c r="C31" s="43" t="str">
        <f>_xlfn.XLOOKUP(__xlnm._FilterDatabase_1[[#This Row],[SAPSA Number]],'DS Point summary'!A:A,'DS Point summary'!B:B)</f>
        <v>Vasco Adrian</v>
      </c>
      <c r="D31" s="43" t="str">
        <f>_xlfn.XLOOKUP(__xlnm._FilterDatabase_1[[#This Row],[SAPSA Number]],'DS Point summary'!A:A,'DS Point summary'!C:C)</f>
        <v>Barbolini</v>
      </c>
      <c r="E31" s="49" t="str">
        <f>_xlfn.XLOOKUP(__xlnm._FilterDatabase_1[[#This Row],[SAPSA Number]],'DS Point summary'!A:A,'DS Point summary'!D:D)</f>
        <v>VA</v>
      </c>
      <c r="F31" s="19" t="str">
        <f ca="1">_xlfn.XLOOKUP(__xlnm._FilterDatabase_1[[#This Row],[SAPSA Number]],'DS Point summary'!A:A,'DS Point summary'!E:E)</f>
        <v>S</v>
      </c>
      <c r="G31" s="21">
        <f ca="1">_xlfn.XLOOKUP(__xlnm._FilterDatabase_1[[#This Row],[SAPSA Number]],'DS Point summary'!A:A,'DS Point summary'!F:F)</f>
        <v>51</v>
      </c>
      <c r="H31" s="21" t="s">
        <v>674</v>
      </c>
      <c r="I31" s="23">
        <f t="shared" si="1"/>
        <v>0</v>
      </c>
      <c r="J31" s="24">
        <f t="shared" si="2"/>
        <v>0</v>
      </c>
      <c r="K31" s="25">
        <v>0</v>
      </c>
      <c r="L31" s="26">
        <v>0</v>
      </c>
      <c r="M31" s="25">
        <v>0</v>
      </c>
      <c r="N31" s="26">
        <v>0</v>
      </c>
      <c r="O31" s="25">
        <v>0</v>
      </c>
      <c r="P31" s="26">
        <v>0</v>
      </c>
      <c r="Q31" s="25">
        <v>0</v>
      </c>
      <c r="R31" s="26">
        <v>0</v>
      </c>
      <c r="S31" s="25">
        <v>0</v>
      </c>
      <c r="T31" s="26">
        <v>0</v>
      </c>
      <c r="U31" s="25">
        <v>0</v>
      </c>
      <c r="V31" s="26">
        <v>0</v>
      </c>
    </row>
    <row r="32" spans="1:22" ht="14.45" customHeight="1" x14ac:dyDescent="0.25">
      <c r="A32" s="19">
        <f t="shared" si="0"/>
        <v>27</v>
      </c>
      <c r="B32" s="27">
        <v>1471</v>
      </c>
      <c r="C32" s="43" t="s">
        <v>474</v>
      </c>
      <c r="D32" s="43" t="s">
        <v>475</v>
      </c>
      <c r="E32" s="49" t="s">
        <v>476</v>
      </c>
      <c r="F32" s="19" t="str">
        <f ca="1">_xlfn.XLOOKUP(__xlnm._FilterDatabase_1[[#This Row],[SAPSA Number]],'DS Point summary'!A:A,'DS Point summary'!E:E)</f>
        <v xml:space="preserve"> </v>
      </c>
      <c r="G32" s="21">
        <f ca="1">_xlfn.XLOOKUP(__xlnm._FilterDatabase_1[[#This Row],[SAPSA Number]],'DS Point summary'!A:A,'DS Point summary'!F:F)</f>
        <v>40</v>
      </c>
      <c r="H32" s="21" t="s">
        <v>674</v>
      </c>
      <c r="I32" s="23">
        <f t="shared" si="1"/>
        <v>0</v>
      </c>
      <c r="J32" s="24">
        <f t="shared" si="2"/>
        <v>0</v>
      </c>
      <c r="K32" s="25">
        <v>0</v>
      </c>
      <c r="L32" s="26">
        <v>0</v>
      </c>
      <c r="M32" s="25">
        <v>0</v>
      </c>
      <c r="N32" s="26">
        <v>0</v>
      </c>
      <c r="O32" s="25">
        <v>0</v>
      </c>
      <c r="P32" s="26">
        <v>0</v>
      </c>
      <c r="Q32" s="25">
        <v>0</v>
      </c>
      <c r="R32" s="26">
        <v>0</v>
      </c>
      <c r="S32" s="25">
        <v>0</v>
      </c>
      <c r="T32" s="26">
        <v>0</v>
      </c>
      <c r="U32" s="25">
        <v>0</v>
      </c>
      <c r="V32" s="26">
        <v>0</v>
      </c>
    </row>
    <row r="33" spans="1:22" ht="14.45" customHeight="1" x14ac:dyDescent="0.25">
      <c r="A33" s="19">
        <f t="shared" si="0"/>
        <v>27</v>
      </c>
      <c r="B33" s="27">
        <v>4624</v>
      </c>
      <c r="C33" s="43" t="s">
        <v>563</v>
      </c>
      <c r="D33" s="43" t="s">
        <v>564</v>
      </c>
      <c r="E33" s="49" t="s">
        <v>557</v>
      </c>
      <c r="F33" s="19" t="str">
        <f ca="1">_xlfn.XLOOKUP(__xlnm._FilterDatabase_1[[#This Row],[SAPSA Number]],'DS Point summary'!A:A,'DS Point summary'!E:E)</f>
        <v>S</v>
      </c>
      <c r="G33" s="21">
        <f ca="1">_xlfn.XLOOKUP(__xlnm._FilterDatabase_1[[#This Row],[SAPSA Number]],'DS Point summary'!A:A,'DS Point summary'!F:F)</f>
        <v>54</v>
      </c>
      <c r="H33" s="21" t="s">
        <v>674</v>
      </c>
      <c r="I33" s="23">
        <f t="shared" si="1"/>
        <v>0</v>
      </c>
      <c r="J33" s="24">
        <f t="shared" si="2"/>
        <v>0</v>
      </c>
      <c r="K33" s="25">
        <v>0</v>
      </c>
      <c r="L33" s="26">
        <v>0</v>
      </c>
      <c r="M33" s="25">
        <v>0</v>
      </c>
      <c r="N33" s="26">
        <v>0</v>
      </c>
      <c r="O33" s="25">
        <v>0</v>
      </c>
      <c r="P33" s="26">
        <v>0</v>
      </c>
      <c r="Q33" s="25">
        <v>0</v>
      </c>
      <c r="R33" s="26">
        <v>0</v>
      </c>
      <c r="S33" s="25">
        <v>0</v>
      </c>
      <c r="T33" s="26">
        <v>0</v>
      </c>
      <c r="U33" s="25">
        <v>0</v>
      </c>
      <c r="V33" s="26">
        <v>0</v>
      </c>
    </row>
    <row r="34" spans="1:22" ht="14.45" customHeight="1" x14ac:dyDescent="0.25">
      <c r="A34" s="19">
        <f t="shared" si="0"/>
        <v>27</v>
      </c>
      <c r="B34" s="28">
        <v>3225</v>
      </c>
      <c r="C34" s="43" t="s">
        <v>398</v>
      </c>
      <c r="D34" s="43" t="s">
        <v>399</v>
      </c>
      <c r="E34" s="49" t="s">
        <v>400</v>
      </c>
      <c r="F34" s="19" t="str">
        <f ca="1">_xlfn.XLOOKUP(__xlnm._FilterDatabase_1[[#This Row],[SAPSA Number]],'DS Point summary'!A:A,'DS Point summary'!E:E)</f>
        <v xml:space="preserve"> </v>
      </c>
      <c r="G34" s="21">
        <f ca="1">_xlfn.XLOOKUP(__xlnm._FilterDatabase_1[[#This Row],[SAPSA Number]],'DS Point summary'!A:A,'DS Point summary'!F:F)</f>
        <v>41</v>
      </c>
      <c r="H34" s="21" t="s">
        <v>674</v>
      </c>
      <c r="I34" s="23">
        <f t="shared" ref="I34:I65" si="3">(IF(K34&gt;0,1,0)+(IF(L34&gt;0,1,0))+(IF(M34&gt;0,1,0))+(IF(N34&gt;0,1,0))+(IF(O34&gt;0,1,0))+(IF(P34&gt;0,1,0))+(IF(Q34&gt;0,1,0))+(IF(R34&gt;0,1,0))+(IF(S34&gt;0,1,0))+(IF(T34&gt;0,1,0))+(IF(U34&gt;0,1,0))+(IF(V34&gt;0,1,0)))</f>
        <v>0</v>
      </c>
      <c r="J34" s="24">
        <f t="shared" ref="J34:J65" si="4">(LARGE(K34:U34,1)+LARGE(K34:U34,2)+LARGE(K34:U34,3)+LARGE(K34:U34,4)+LARGE(K34:U34,5))/5</f>
        <v>0</v>
      </c>
      <c r="K34" s="25">
        <v>0</v>
      </c>
      <c r="L34" s="26">
        <v>0</v>
      </c>
      <c r="M34" s="25">
        <v>0</v>
      </c>
      <c r="N34" s="26">
        <v>0</v>
      </c>
      <c r="O34" s="25">
        <v>0</v>
      </c>
      <c r="P34" s="26">
        <v>0</v>
      </c>
      <c r="Q34" s="25">
        <v>0</v>
      </c>
      <c r="R34" s="26">
        <v>0</v>
      </c>
      <c r="S34" s="25">
        <v>0</v>
      </c>
      <c r="T34" s="26">
        <v>0</v>
      </c>
      <c r="U34" s="25">
        <v>0</v>
      </c>
      <c r="V34" s="26">
        <v>0</v>
      </c>
    </row>
    <row r="35" spans="1:22" ht="14.45" customHeight="1" x14ac:dyDescent="0.25">
      <c r="A35" s="19">
        <f t="shared" si="0"/>
        <v>27</v>
      </c>
      <c r="B35" s="20">
        <v>3226</v>
      </c>
      <c r="C35" s="21" t="s">
        <v>412</v>
      </c>
      <c r="D35" s="21" t="s">
        <v>399</v>
      </c>
      <c r="E35" s="22" t="s">
        <v>413</v>
      </c>
      <c r="F35" s="19" t="str">
        <f>_xlfn.XLOOKUP(__xlnm._FilterDatabase_1[[#This Row],[SAPSA Number]],'DS Point summary'!A:A,'DS Point summary'!E:E)</f>
        <v>Lady</v>
      </c>
      <c r="G35" s="21">
        <f ca="1">_xlfn.XLOOKUP(__xlnm._FilterDatabase_1[[#This Row],[SAPSA Number]],'DS Point summary'!A:A,'DS Point summary'!F:F)</f>
        <v>39</v>
      </c>
      <c r="H35" s="21" t="s">
        <v>674</v>
      </c>
      <c r="I35" s="23">
        <f t="shared" si="3"/>
        <v>0</v>
      </c>
      <c r="J35" s="24">
        <f t="shared" si="4"/>
        <v>0</v>
      </c>
      <c r="K35" s="25">
        <v>0</v>
      </c>
      <c r="L35" s="26">
        <v>0</v>
      </c>
      <c r="M35" s="25">
        <v>0</v>
      </c>
      <c r="N35" s="26">
        <v>0</v>
      </c>
      <c r="O35" s="25">
        <v>0</v>
      </c>
      <c r="P35" s="26">
        <v>0</v>
      </c>
      <c r="Q35" s="25">
        <v>0</v>
      </c>
      <c r="R35" s="26">
        <v>0</v>
      </c>
      <c r="S35" s="25">
        <v>0</v>
      </c>
      <c r="T35" s="26">
        <v>0</v>
      </c>
      <c r="U35" s="25">
        <v>0</v>
      </c>
      <c r="V35" s="26">
        <v>0</v>
      </c>
    </row>
    <row r="36" spans="1:22" ht="14.45" customHeight="1" x14ac:dyDescent="0.25">
      <c r="A36" s="19">
        <f t="shared" si="0"/>
        <v>27</v>
      </c>
      <c r="B36" s="98">
        <v>6394</v>
      </c>
      <c r="C36" s="82" t="str">
        <f>_xlfn.XLOOKUP(__xlnm._FilterDatabase_1[[#This Row],[SAPSA Number]],'DS Point summary'!A:A,'DS Point summary'!B:B)</f>
        <v>Marthinus Jacobus</v>
      </c>
      <c r="D36" s="82" t="str">
        <f>_xlfn.XLOOKUP(__xlnm._FilterDatabase_1[[#This Row],[SAPSA Number]],'DS Point summary'!A:A,'DS Point summary'!C:C)</f>
        <v>Booysen</v>
      </c>
      <c r="E36" s="83" t="str">
        <f>_xlfn.XLOOKUP(__xlnm._FilterDatabase_1[[#This Row],[SAPSA Number]],'DS Point summary'!A:A,'DS Point summary'!D:D)</f>
        <v>MJ</v>
      </c>
      <c r="F36" s="19" t="str">
        <f ca="1">_xlfn.XLOOKUP(__xlnm._FilterDatabase_1[[#This Row],[SAPSA Number]],'DS Point summary'!A:A,'DS Point summary'!E:E)</f>
        <v xml:space="preserve"> </v>
      </c>
      <c r="G36" s="21">
        <f ca="1">_xlfn.XLOOKUP(__xlnm._FilterDatabase_1[[#This Row],[SAPSA Number]],'DS Point summary'!A:A,'DS Point summary'!F:F)</f>
        <v>45</v>
      </c>
      <c r="H36" s="21" t="s">
        <v>674</v>
      </c>
      <c r="I36" s="23">
        <f t="shared" si="3"/>
        <v>0</v>
      </c>
      <c r="J36" s="24">
        <f t="shared" si="4"/>
        <v>0</v>
      </c>
      <c r="K36" s="25">
        <v>0</v>
      </c>
      <c r="L36" s="26">
        <v>0</v>
      </c>
      <c r="M36" s="25">
        <v>0</v>
      </c>
      <c r="N36" s="26">
        <v>0</v>
      </c>
      <c r="O36" s="25">
        <v>0</v>
      </c>
      <c r="P36" s="26">
        <v>0</v>
      </c>
      <c r="Q36" s="25">
        <v>0</v>
      </c>
      <c r="R36" s="26">
        <v>0</v>
      </c>
      <c r="S36" s="25">
        <v>0</v>
      </c>
      <c r="T36" s="26">
        <v>0</v>
      </c>
      <c r="U36" s="25">
        <v>0</v>
      </c>
      <c r="V36" s="26">
        <v>0</v>
      </c>
    </row>
    <row r="37" spans="1:22" ht="14.45" customHeight="1" x14ac:dyDescent="0.25">
      <c r="A37" s="19">
        <f t="shared" si="0"/>
        <v>27</v>
      </c>
      <c r="B37" s="27">
        <v>3349</v>
      </c>
      <c r="C37" s="43" t="s">
        <v>555</v>
      </c>
      <c r="D37" s="43" t="s">
        <v>556</v>
      </c>
      <c r="E37" s="49" t="s">
        <v>557</v>
      </c>
      <c r="F37" s="19" t="str">
        <f ca="1">_xlfn.XLOOKUP(__xlnm._FilterDatabase_1[[#This Row],[SAPSA Number]],'DS Point summary'!A:A,'DS Point summary'!E:E)</f>
        <v xml:space="preserve"> </v>
      </c>
      <c r="G37" s="21">
        <f ca="1">_xlfn.XLOOKUP(__xlnm._FilterDatabase_1[[#This Row],[SAPSA Number]],'DS Point summary'!A:A,'DS Point summary'!F:F)</f>
        <v>50</v>
      </c>
      <c r="H37" s="21" t="s">
        <v>674</v>
      </c>
      <c r="I37" s="23">
        <f t="shared" si="3"/>
        <v>0</v>
      </c>
      <c r="J37" s="24">
        <f t="shared" si="4"/>
        <v>0</v>
      </c>
      <c r="K37" s="25">
        <v>0</v>
      </c>
      <c r="L37" s="26">
        <v>0</v>
      </c>
      <c r="M37" s="25">
        <v>0</v>
      </c>
      <c r="N37" s="26">
        <v>0</v>
      </c>
      <c r="O37" s="25">
        <v>0</v>
      </c>
      <c r="P37" s="26">
        <v>0</v>
      </c>
      <c r="Q37" s="25">
        <v>0</v>
      </c>
      <c r="R37" s="26">
        <v>0</v>
      </c>
      <c r="S37" s="25">
        <v>0</v>
      </c>
      <c r="T37" s="26">
        <v>0</v>
      </c>
      <c r="U37" s="25">
        <v>0</v>
      </c>
      <c r="V37" s="26">
        <v>0</v>
      </c>
    </row>
    <row r="38" spans="1:22" ht="14.45" customHeight="1" x14ac:dyDescent="0.25">
      <c r="A38" s="19">
        <f t="shared" si="0"/>
        <v>27</v>
      </c>
      <c r="B38" s="27">
        <v>6310</v>
      </c>
      <c r="C38" s="43" t="s">
        <v>692</v>
      </c>
      <c r="D38" s="43" t="s">
        <v>693</v>
      </c>
      <c r="E38" s="22" t="s">
        <v>73</v>
      </c>
      <c r="F38" s="19" t="str">
        <f ca="1">_xlfn.XLOOKUP(__xlnm._FilterDatabase_1[[#This Row],[SAPSA Number]],'DS Point summary'!A:A,'DS Point summary'!E:E)</f>
        <v xml:space="preserve"> </v>
      </c>
      <c r="G38" s="21">
        <f ca="1">_xlfn.XLOOKUP(__xlnm._FilterDatabase_1[[#This Row],[SAPSA Number]],'DS Point summary'!A:A,'DS Point summary'!F:F)</f>
        <v>28</v>
      </c>
      <c r="H38" s="21" t="s">
        <v>674</v>
      </c>
      <c r="I38" s="23">
        <f t="shared" si="3"/>
        <v>0</v>
      </c>
      <c r="J38" s="24">
        <f t="shared" si="4"/>
        <v>0</v>
      </c>
      <c r="K38" s="25">
        <v>0</v>
      </c>
      <c r="L38" s="26">
        <v>0</v>
      </c>
      <c r="M38" s="25">
        <v>0</v>
      </c>
      <c r="N38" s="26">
        <v>0</v>
      </c>
      <c r="O38" s="25">
        <v>0</v>
      </c>
      <c r="P38" s="26">
        <v>0</v>
      </c>
      <c r="Q38" s="25">
        <v>0</v>
      </c>
      <c r="R38" s="26">
        <v>0</v>
      </c>
      <c r="S38" s="25">
        <v>0</v>
      </c>
      <c r="T38" s="26">
        <v>0</v>
      </c>
      <c r="U38" s="25">
        <v>0</v>
      </c>
      <c r="V38" s="26">
        <v>0</v>
      </c>
    </row>
    <row r="39" spans="1:22" ht="14.45" customHeight="1" x14ac:dyDescent="0.25">
      <c r="A39" s="19">
        <f>RANK(J39,J$2:J$156,0)</f>
        <v>27</v>
      </c>
      <c r="B39" s="20">
        <v>4621</v>
      </c>
      <c r="C39" s="43" t="s">
        <v>108</v>
      </c>
      <c r="D39" s="43" t="s">
        <v>109</v>
      </c>
      <c r="E39" s="49" t="s">
        <v>73</v>
      </c>
      <c r="F39" s="19" t="str">
        <f>_xlfn.XLOOKUP(__xlnm._FilterDatabase_1[[#This Row],[SAPSA Number]],'DS Point summary'!A:A,'DS Point summary'!E:E)</f>
        <v>SS</v>
      </c>
      <c r="G39" s="21">
        <f ca="1">_xlfn.XLOOKUP(__xlnm._FilterDatabase_1[[#This Row],[SAPSA Number]],'DS Point summary'!A:A,'DS Point summary'!F:F)</f>
        <v>60</v>
      </c>
      <c r="H39" s="21" t="s">
        <v>674</v>
      </c>
      <c r="I39" s="23">
        <f t="shared" si="3"/>
        <v>0</v>
      </c>
      <c r="J39" s="24">
        <f t="shared" si="4"/>
        <v>0</v>
      </c>
      <c r="K39" s="25">
        <v>0</v>
      </c>
      <c r="L39" s="26">
        <v>0</v>
      </c>
      <c r="M39" s="25">
        <v>0</v>
      </c>
      <c r="N39" s="26">
        <v>0</v>
      </c>
      <c r="O39" s="25">
        <v>0</v>
      </c>
      <c r="P39" s="26">
        <v>0</v>
      </c>
      <c r="Q39" s="25">
        <v>0</v>
      </c>
      <c r="R39" s="26">
        <v>0</v>
      </c>
      <c r="S39" s="25">
        <v>0</v>
      </c>
      <c r="T39" s="26">
        <v>0</v>
      </c>
      <c r="U39" s="25">
        <v>0</v>
      </c>
      <c r="V39" s="26">
        <v>0</v>
      </c>
    </row>
    <row r="40" spans="1:22" ht="14.45" customHeight="1" x14ac:dyDescent="0.25">
      <c r="A40" s="19">
        <f t="shared" ref="A40:A65" si="5">RANK(J40,J$2:J$137,0)</f>
        <v>27</v>
      </c>
      <c r="B40" s="29">
        <v>3338</v>
      </c>
      <c r="C40" s="29" t="s">
        <v>75</v>
      </c>
      <c r="D40" s="29" t="s">
        <v>76</v>
      </c>
      <c r="E40" s="30" t="s">
        <v>77</v>
      </c>
      <c r="F40" s="19" t="str">
        <f ca="1">_xlfn.XLOOKUP(__xlnm._FilterDatabase_1[[#This Row],[SAPSA Number]],'DS Point summary'!A:A,'DS Point summary'!E:E)</f>
        <v>S</v>
      </c>
      <c r="G40" s="21">
        <f ca="1">_xlfn.XLOOKUP(__xlnm._FilterDatabase_1[[#This Row],[SAPSA Number]],'DS Point summary'!A:A,'DS Point summary'!F:F)</f>
        <v>51</v>
      </c>
      <c r="H40" s="21" t="s">
        <v>674</v>
      </c>
      <c r="I40" s="23">
        <f t="shared" si="3"/>
        <v>0</v>
      </c>
      <c r="J40" s="24">
        <f t="shared" si="4"/>
        <v>0</v>
      </c>
      <c r="K40" s="25">
        <v>0</v>
      </c>
      <c r="L40" s="26">
        <v>0</v>
      </c>
      <c r="M40" s="25">
        <v>0</v>
      </c>
      <c r="N40" s="26">
        <v>0</v>
      </c>
      <c r="O40" s="25">
        <v>0</v>
      </c>
      <c r="P40" s="26">
        <v>0</v>
      </c>
      <c r="Q40" s="25">
        <v>0</v>
      </c>
      <c r="R40" s="26">
        <v>0</v>
      </c>
      <c r="S40" s="25">
        <v>0</v>
      </c>
      <c r="T40" s="26">
        <v>0</v>
      </c>
      <c r="U40" s="25">
        <v>0</v>
      </c>
      <c r="V40" s="26">
        <v>0</v>
      </c>
    </row>
    <row r="41" spans="1:22" ht="14.45" customHeight="1" x14ac:dyDescent="0.25">
      <c r="A41" s="19">
        <f t="shared" si="5"/>
        <v>27</v>
      </c>
      <c r="B41" s="28">
        <v>3350</v>
      </c>
      <c r="C41" s="43" t="s">
        <v>114</v>
      </c>
      <c r="D41" s="43" t="s">
        <v>76</v>
      </c>
      <c r="E41" s="49" t="s">
        <v>115</v>
      </c>
      <c r="F41" s="19" t="str">
        <f ca="1">_xlfn.XLOOKUP(__xlnm._FilterDatabase_1[[#This Row],[SAPSA Number]],'DS Point summary'!A:A,'DS Point summary'!E:E)</f>
        <v xml:space="preserve"> </v>
      </c>
      <c r="G41" s="21">
        <f ca="1">_xlfn.XLOOKUP(__xlnm._FilterDatabase_1[[#This Row],[SAPSA Number]],'DS Point summary'!A:A,'DS Point summary'!F:F)</f>
        <v>48</v>
      </c>
      <c r="H41" s="21" t="s">
        <v>674</v>
      </c>
      <c r="I41" s="23">
        <f t="shared" si="3"/>
        <v>0</v>
      </c>
      <c r="J41" s="24">
        <f t="shared" si="4"/>
        <v>0</v>
      </c>
      <c r="K41" s="25">
        <v>0</v>
      </c>
      <c r="L41" s="26">
        <v>0</v>
      </c>
      <c r="M41" s="25">
        <v>0</v>
      </c>
      <c r="N41" s="26">
        <v>0</v>
      </c>
      <c r="O41" s="25">
        <v>0</v>
      </c>
      <c r="P41" s="26">
        <v>0</v>
      </c>
      <c r="Q41" s="25">
        <v>0</v>
      </c>
      <c r="R41" s="26">
        <v>0</v>
      </c>
      <c r="S41" s="25">
        <v>0</v>
      </c>
      <c r="T41" s="26">
        <v>0</v>
      </c>
      <c r="U41" s="25">
        <v>0</v>
      </c>
      <c r="V41" s="26">
        <v>0</v>
      </c>
    </row>
    <row r="42" spans="1:22" ht="14.45" customHeight="1" x14ac:dyDescent="0.25">
      <c r="A42" s="19">
        <f t="shared" si="5"/>
        <v>27</v>
      </c>
      <c r="B42" s="28">
        <v>3576</v>
      </c>
      <c r="C42" s="43" t="s">
        <v>88</v>
      </c>
      <c r="D42" s="43" t="s">
        <v>76</v>
      </c>
      <c r="E42" s="49" t="s">
        <v>89</v>
      </c>
      <c r="F42" s="19" t="str">
        <f ca="1">_xlfn.XLOOKUP(__xlnm._FilterDatabase_1[[#This Row],[SAPSA Number]],'DS Point summary'!A:A,'DS Point summary'!E:E)</f>
        <v xml:space="preserve"> </v>
      </c>
      <c r="G42" s="21">
        <f ca="1">_xlfn.XLOOKUP(__xlnm._FilterDatabase_1[[#This Row],[SAPSA Number]],'DS Point summary'!A:A,'DS Point summary'!F:F)</f>
        <v>44</v>
      </c>
      <c r="H42" s="21" t="s">
        <v>674</v>
      </c>
      <c r="I42" s="23">
        <f t="shared" si="3"/>
        <v>0</v>
      </c>
      <c r="J42" s="24">
        <f t="shared" si="4"/>
        <v>0</v>
      </c>
      <c r="K42" s="25">
        <v>0</v>
      </c>
      <c r="L42" s="26">
        <v>0</v>
      </c>
      <c r="M42" s="25">
        <v>0</v>
      </c>
      <c r="N42" s="26">
        <v>0</v>
      </c>
      <c r="O42" s="25">
        <v>0</v>
      </c>
      <c r="P42" s="26">
        <v>0</v>
      </c>
      <c r="Q42" s="25">
        <v>0</v>
      </c>
      <c r="R42" s="26">
        <v>0</v>
      </c>
      <c r="S42" s="25">
        <v>0</v>
      </c>
      <c r="T42" s="26">
        <v>0</v>
      </c>
      <c r="U42" s="25">
        <v>0</v>
      </c>
      <c r="V42" s="26">
        <v>0</v>
      </c>
    </row>
    <row r="43" spans="1:22" ht="14.45" customHeight="1" x14ac:dyDescent="0.25">
      <c r="A43" s="19">
        <f t="shared" si="5"/>
        <v>27</v>
      </c>
      <c r="B43" s="98">
        <v>3577</v>
      </c>
      <c r="C43" s="120" t="s">
        <v>698</v>
      </c>
      <c r="D43" s="120" t="s">
        <v>699</v>
      </c>
      <c r="E43" s="121" t="s">
        <v>837</v>
      </c>
      <c r="F43" s="19" t="str">
        <f ca="1">_xlfn.XLOOKUP(__xlnm._FilterDatabase_1[[#This Row],[SAPSA Number]],'DS Point summary'!A:A,'DS Point summary'!E:E)</f>
        <v xml:space="preserve"> </v>
      </c>
      <c r="G43" s="21">
        <f ca="1">_xlfn.XLOOKUP(__xlnm._FilterDatabase_1[[#This Row],[SAPSA Number]],'DS Point summary'!A:A,'DS Point summary'!F:F)</f>
        <v>41</v>
      </c>
      <c r="H43" s="21" t="s">
        <v>674</v>
      </c>
      <c r="I43" s="23">
        <f t="shared" si="3"/>
        <v>0</v>
      </c>
      <c r="J43" s="24">
        <f t="shared" si="4"/>
        <v>0</v>
      </c>
      <c r="K43" s="25">
        <v>0</v>
      </c>
      <c r="L43" s="26">
        <v>0</v>
      </c>
      <c r="M43" s="25">
        <v>0</v>
      </c>
      <c r="N43" s="26">
        <v>0</v>
      </c>
      <c r="O43" s="25">
        <v>0</v>
      </c>
      <c r="P43" s="26">
        <v>0</v>
      </c>
      <c r="Q43" s="25">
        <v>0</v>
      </c>
      <c r="R43" s="26">
        <v>0</v>
      </c>
      <c r="S43" s="25">
        <v>0</v>
      </c>
      <c r="T43" s="26">
        <v>0</v>
      </c>
      <c r="U43" s="25">
        <v>0</v>
      </c>
      <c r="V43" s="26">
        <v>0</v>
      </c>
    </row>
    <row r="44" spans="1:22" ht="14.45" customHeight="1" x14ac:dyDescent="0.25">
      <c r="A44" s="19">
        <f t="shared" si="5"/>
        <v>27</v>
      </c>
      <c r="B44" s="98">
        <v>5304</v>
      </c>
      <c r="C44" s="82" t="str">
        <f>_xlfn.XLOOKUP(__xlnm._FilterDatabase_1[[#This Row],[SAPSA Number]],'DS Point summary'!A:A,'DS Point summary'!B:B)</f>
        <v>Johan Gerard</v>
      </c>
      <c r="D44" s="82" t="str">
        <f>_xlfn.XLOOKUP(__xlnm._FilterDatabase_1[[#This Row],[SAPSA Number]],'DS Point summary'!A:A,'DS Point summary'!C:C)</f>
        <v>Bultman</v>
      </c>
      <c r="E44" s="83" t="str">
        <f>_xlfn.XLOOKUP(__xlnm._FilterDatabase_1[[#This Row],[SAPSA Number]],'DS Point summary'!A:A,'DS Point summary'!D:D)</f>
        <v>JG</v>
      </c>
      <c r="F44" s="19" t="str">
        <f ca="1">_xlfn.XLOOKUP(__xlnm._FilterDatabase_1[[#This Row],[SAPSA Number]],'DS Point summary'!A:A,'DS Point summary'!E:E)</f>
        <v xml:space="preserve"> </v>
      </c>
      <c r="G44" s="21">
        <f ca="1">_xlfn.XLOOKUP(__xlnm._FilterDatabase_1[[#This Row],[SAPSA Number]],'DS Point summary'!A:A,'DS Point summary'!F:F)</f>
        <v>38</v>
      </c>
      <c r="H44" s="21" t="s">
        <v>674</v>
      </c>
      <c r="I44" s="23">
        <f t="shared" si="3"/>
        <v>0</v>
      </c>
      <c r="J44" s="24">
        <f t="shared" si="4"/>
        <v>0</v>
      </c>
      <c r="K44" s="25">
        <v>0</v>
      </c>
      <c r="L44" s="26">
        <v>0</v>
      </c>
      <c r="M44" s="25">
        <v>0</v>
      </c>
      <c r="N44" s="26">
        <v>0</v>
      </c>
      <c r="O44" s="25">
        <v>0</v>
      </c>
      <c r="P44" s="26">
        <v>0</v>
      </c>
      <c r="Q44" s="25">
        <v>0</v>
      </c>
      <c r="R44" s="26">
        <v>0</v>
      </c>
      <c r="S44" s="25">
        <v>0</v>
      </c>
      <c r="T44" s="26">
        <v>0</v>
      </c>
      <c r="U44" s="25">
        <v>0</v>
      </c>
      <c r="V44" s="26">
        <v>0</v>
      </c>
    </row>
    <row r="45" spans="1:22" ht="14.45" customHeight="1" x14ac:dyDescent="0.25">
      <c r="A45" s="19">
        <f t="shared" si="5"/>
        <v>27</v>
      </c>
      <c r="B45" s="28">
        <v>259</v>
      </c>
      <c r="C45" s="43" t="s">
        <v>405</v>
      </c>
      <c r="D45" s="43" t="s">
        <v>406</v>
      </c>
      <c r="E45" s="49" t="s">
        <v>407</v>
      </c>
      <c r="F45" s="19" t="str">
        <f>_xlfn.XLOOKUP(__xlnm._FilterDatabase_1[[#This Row],[SAPSA Number]],'DS Point summary'!A:A,'DS Point summary'!E:E)</f>
        <v>Lady</v>
      </c>
      <c r="G45" s="21">
        <f ca="1">_xlfn.XLOOKUP(__xlnm._FilterDatabase_1[[#This Row],[SAPSA Number]],'DS Point summary'!A:A,'DS Point summary'!F:F)</f>
        <v>36</v>
      </c>
      <c r="H45" s="21" t="s">
        <v>674</v>
      </c>
      <c r="I45" s="23">
        <f t="shared" si="3"/>
        <v>0</v>
      </c>
      <c r="J45" s="24">
        <f t="shared" si="4"/>
        <v>0</v>
      </c>
      <c r="K45" s="25">
        <v>0</v>
      </c>
      <c r="L45" s="26">
        <v>0</v>
      </c>
      <c r="M45" s="25">
        <v>0</v>
      </c>
      <c r="N45" s="26">
        <v>0</v>
      </c>
      <c r="O45" s="25">
        <v>0</v>
      </c>
      <c r="P45" s="26">
        <v>0</v>
      </c>
      <c r="Q45" s="25">
        <v>0</v>
      </c>
      <c r="R45" s="26">
        <v>0</v>
      </c>
      <c r="S45" s="25">
        <v>0</v>
      </c>
      <c r="T45" s="26">
        <v>0</v>
      </c>
      <c r="U45" s="25">
        <v>0</v>
      </c>
      <c r="V45" s="26">
        <v>0</v>
      </c>
    </row>
    <row r="46" spans="1:22" ht="14.45" customHeight="1" x14ac:dyDescent="0.25">
      <c r="A46" s="19">
        <f t="shared" si="5"/>
        <v>27</v>
      </c>
      <c r="B46" s="27">
        <v>4316</v>
      </c>
      <c r="C46" s="43" t="s">
        <v>602</v>
      </c>
      <c r="D46" s="43" t="s">
        <v>262</v>
      </c>
      <c r="E46" s="49" t="s">
        <v>603</v>
      </c>
      <c r="F46" s="19" t="str">
        <f ca="1">_xlfn.XLOOKUP(__xlnm._FilterDatabase_1[[#This Row],[SAPSA Number]],'DS Point summary'!A:A,'DS Point summary'!E:E)</f>
        <v>S</v>
      </c>
      <c r="G46" s="21">
        <f ca="1">_xlfn.XLOOKUP(__xlnm._FilterDatabase_1[[#This Row],[SAPSA Number]],'DS Point summary'!A:A,'DS Point summary'!F:F)</f>
        <v>52</v>
      </c>
      <c r="H46" s="21" t="s">
        <v>674</v>
      </c>
      <c r="I46" s="23">
        <f t="shared" si="3"/>
        <v>0</v>
      </c>
      <c r="J46" s="24">
        <f t="shared" si="4"/>
        <v>0</v>
      </c>
      <c r="K46" s="25">
        <v>0</v>
      </c>
      <c r="L46" s="26">
        <v>0</v>
      </c>
      <c r="M46" s="25">
        <v>0</v>
      </c>
      <c r="N46" s="26">
        <v>0</v>
      </c>
      <c r="O46" s="25">
        <v>0</v>
      </c>
      <c r="P46" s="26">
        <v>0</v>
      </c>
      <c r="Q46" s="25">
        <v>0</v>
      </c>
      <c r="R46" s="26">
        <v>0</v>
      </c>
      <c r="S46" s="25">
        <v>0</v>
      </c>
      <c r="T46" s="26">
        <v>0</v>
      </c>
      <c r="U46" s="25">
        <v>0</v>
      </c>
      <c r="V46" s="26">
        <v>0</v>
      </c>
    </row>
    <row r="47" spans="1:22" ht="14.45" customHeight="1" x14ac:dyDescent="0.25">
      <c r="A47" s="19">
        <f t="shared" si="5"/>
        <v>27</v>
      </c>
      <c r="B47" s="27">
        <v>459</v>
      </c>
      <c r="C47" s="43" t="s">
        <v>502</v>
      </c>
      <c r="D47" s="43" t="s">
        <v>355</v>
      </c>
      <c r="E47" s="49" t="s">
        <v>503</v>
      </c>
      <c r="F47" s="19" t="str">
        <f ca="1">_xlfn.XLOOKUP(__xlnm._FilterDatabase_1[[#This Row],[SAPSA Number]],'DS Point summary'!A:A,'DS Point summary'!E:E)</f>
        <v xml:space="preserve"> </v>
      </c>
      <c r="G47" s="21">
        <f ca="1">_xlfn.XLOOKUP(__xlnm._FilterDatabase_1[[#This Row],[SAPSA Number]],'DS Point summary'!A:A,'DS Point summary'!F:F)</f>
        <v>40</v>
      </c>
      <c r="H47" s="21" t="s">
        <v>674</v>
      </c>
      <c r="I47" s="23">
        <f t="shared" si="3"/>
        <v>0</v>
      </c>
      <c r="J47" s="24">
        <f t="shared" si="4"/>
        <v>0</v>
      </c>
      <c r="K47" s="25">
        <v>0</v>
      </c>
      <c r="L47" s="26">
        <v>0</v>
      </c>
      <c r="M47" s="25">
        <v>0</v>
      </c>
      <c r="N47" s="26">
        <v>0</v>
      </c>
      <c r="O47" s="25">
        <v>0</v>
      </c>
      <c r="P47" s="26">
        <v>0</v>
      </c>
      <c r="Q47" s="25">
        <v>0</v>
      </c>
      <c r="R47" s="26">
        <v>0</v>
      </c>
      <c r="S47" s="25">
        <v>0</v>
      </c>
      <c r="T47" s="26">
        <v>0</v>
      </c>
      <c r="U47" s="25">
        <v>0</v>
      </c>
      <c r="V47" s="26">
        <v>0</v>
      </c>
    </row>
    <row r="48" spans="1:22" ht="14.25" customHeight="1" x14ac:dyDescent="0.25">
      <c r="A48" s="19">
        <f t="shared" si="5"/>
        <v>27</v>
      </c>
      <c r="B48" s="27">
        <v>5023</v>
      </c>
      <c r="C48" s="43" t="s">
        <v>354</v>
      </c>
      <c r="D48" s="43" t="s">
        <v>355</v>
      </c>
      <c r="E48" s="49" t="s">
        <v>349</v>
      </c>
      <c r="F48" s="19" t="str">
        <f ca="1">_xlfn.XLOOKUP(__xlnm._FilterDatabase_1[[#This Row],[SAPSA Number]],'DS Point summary'!A:A,'DS Point summary'!E:E)</f>
        <v>SS</v>
      </c>
      <c r="G48" s="21">
        <f ca="1">_xlfn.XLOOKUP(__xlnm._FilterDatabase_1[[#This Row],[SAPSA Number]],'DS Point summary'!A:A,'DS Point summary'!F:F)</f>
        <v>72</v>
      </c>
      <c r="H48" s="21" t="s">
        <v>674</v>
      </c>
      <c r="I48" s="23">
        <f t="shared" si="3"/>
        <v>0</v>
      </c>
      <c r="J48" s="24">
        <f t="shared" si="4"/>
        <v>0</v>
      </c>
      <c r="K48" s="25">
        <v>0</v>
      </c>
      <c r="L48" s="26">
        <v>0</v>
      </c>
      <c r="M48" s="25">
        <v>0</v>
      </c>
      <c r="N48" s="26">
        <v>0</v>
      </c>
      <c r="O48" s="25">
        <v>0</v>
      </c>
      <c r="P48" s="26">
        <v>0</v>
      </c>
      <c r="Q48" s="25">
        <v>0</v>
      </c>
      <c r="R48" s="26">
        <v>0</v>
      </c>
      <c r="S48" s="25">
        <v>0</v>
      </c>
      <c r="T48" s="26">
        <v>0</v>
      </c>
      <c r="U48" s="25">
        <v>0</v>
      </c>
      <c r="V48" s="26">
        <v>0</v>
      </c>
    </row>
    <row r="49" spans="1:22" ht="14.45" customHeight="1" x14ac:dyDescent="0.25">
      <c r="A49" s="19">
        <f t="shared" si="5"/>
        <v>27</v>
      </c>
      <c r="B49" s="27">
        <v>591</v>
      </c>
      <c r="C49" s="43" t="s">
        <v>194</v>
      </c>
      <c r="D49" s="43" t="s">
        <v>195</v>
      </c>
      <c r="E49" s="49" t="s">
        <v>196</v>
      </c>
      <c r="F49" s="19" t="str">
        <f ca="1">_xlfn.XLOOKUP(__xlnm._FilterDatabase_1[[#This Row],[SAPSA Number]],'DS Point summary'!A:A,'DS Point summary'!E:E)</f>
        <v>SS</v>
      </c>
      <c r="G49" s="21">
        <f ca="1">_xlfn.XLOOKUP(__xlnm._FilterDatabase_1[[#This Row],[SAPSA Number]],'DS Point summary'!A:A,'DS Point summary'!F:F)</f>
        <v>72</v>
      </c>
      <c r="H49" s="21" t="s">
        <v>674</v>
      </c>
      <c r="I49" s="23">
        <f t="shared" si="3"/>
        <v>0</v>
      </c>
      <c r="J49" s="24">
        <f t="shared" si="4"/>
        <v>0</v>
      </c>
      <c r="K49" s="25">
        <v>0</v>
      </c>
      <c r="L49" s="26">
        <v>0</v>
      </c>
      <c r="M49" s="25">
        <v>0</v>
      </c>
      <c r="N49" s="26">
        <v>0</v>
      </c>
      <c r="O49" s="25">
        <v>0</v>
      </c>
      <c r="P49" s="26">
        <v>0</v>
      </c>
      <c r="Q49" s="25">
        <v>0</v>
      </c>
      <c r="R49" s="26">
        <v>0</v>
      </c>
      <c r="S49" s="25">
        <v>0</v>
      </c>
      <c r="T49" s="26">
        <v>0</v>
      </c>
      <c r="U49" s="25">
        <v>0</v>
      </c>
      <c r="V49" s="26">
        <v>0</v>
      </c>
    </row>
    <row r="50" spans="1:22" ht="14.45" customHeight="1" x14ac:dyDescent="0.25">
      <c r="A50" s="19">
        <f t="shared" si="5"/>
        <v>27</v>
      </c>
      <c r="B50" s="27">
        <v>5754</v>
      </c>
      <c r="C50" s="43" t="s">
        <v>460</v>
      </c>
      <c r="D50" s="43" t="s">
        <v>461</v>
      </c>
      <c r="E50" s="49" t="s">
        <v>453</v>
      </c>
      <c r="F50" s="19" t="str">
        <f ca="1">_xlfn.XLOOKUP(__xlnm._FilterDatabase_1[[#This Row],[SAPSA Number]],'DS Point summary'!A:A,'DS Point summary'!E:E)</f>
        <v xml:space="preserve"> </v>
      </c>
      <c r="G50" s="21">
        <f ca="1">_xlfn.XLOOKUP(__xlnm._FilterDatabase_1[[#This Row],[SAPSA Number]],'DS Point summary'!A:A,'DS Point summary'!F:F)</f>
        <v>42</v>
      </c>
      <c r="H50" s="21" t="s">
        <v>674</v>
      </c>
      <c r="I50" s="23">
        <f t="shared" si="3"/>
        <v>0</v>
      </c>
      <c r="J50" s="24">
        <f t="shared" si="4"/>
        <v>0</v>
      </c>
      <c r="K50" s="25">
        <v>0</v>
      </c>
      <c r="L50" s="26">
        <v>0</v>
      </c>
      <c r="M50" s="25">
        <v>0</v>
      </c>
      <c r="N50" s="26">
        <v>0</v>
      </c>
      <c r="O50" s="25">
        <v>0</v>
      </c>
      <c r="P50" s="26">
        <v>0</v>
      </c>
      <c r="Q50" s="25">
        <v>0</v>
      </c>
      <c r="R50" s="26">
        <v>0</v>
      </c>
      <c r="S50" s="25">
        <v>0</v>
      </c>
      <c r="T50" s="26">
        <v>0</v>
      </c>
      <c r="U50" s="25">
        <v>0</v>
      </c>
      <c r="V50" s="26">
        <v>0</v>
      </c>
    </row>
    <row r="51" spans="1:22" ht="14.45" customHeight="1" x14ac:dyDescent="0.25">
      <c r="A51" s="19">
        <f t="shared" si="5"/>
        <v>27</v>
      </c>
      <c r="B51" s="27">
        <v>6225</v>
      </c>
      <c r="C51" s="43" t="s">
        <v>286</v>
      </c>
      <c r="D51" s="43" t="s">
        <v>271</v>
      </c>
      <c r="E51" s="49" t="s">
        <v>287</v>
      </c>
      <c r="F51" s="19" t="str">
        <f>_xlfn.XLOOKUP(__xlnm._FilterDatabase_1[[#This Row],[SAPSA Number]],'DS Point summary'!A:A,'DS Point summary'!E:E)</f>
        <v>Lady</v>
      </c>
      <c r="G51" s="21">
        <f ca="1">_xlfn.XLOOKUP(__xlnm._FilterDatabase_1[[#This Row],[SAPSA Number]],'DS Point summary'!A:A,'DS Point summary'!F:F)</f>
        <v>40</v>
      </c>
      <c r="H51" s="21" t="s">
        <v>674</v>
      </c>
      <c r="I51" s="23">
        <f t="shared" si="3"/>
        <v>0</v>
      </c>
      <c r="J51" s="24">
        <f t="shared" si="4"/>
        <v>0</v>
      </c>
      <c r="K51" s="25">
        <v>0</v>
      </c>
      <c r="L51" s="26">
        <v>0</v>
      </c>
      <c r="M51" s="25">
        <v>0</v>
      </c>
      <c r="N51" s="26">
        <v>0</v>
      </c>
      <c r="O51" s="25">
        <v>0</v>
      </c>
      <c r="P51" s="26">
        <v>0</v>
      </c>
      <c r="Q51" s="25">
        <v>0</v>
      </c>
      <c r="R51" s="26">
        <v>0</v>
      </c>
      <c r="S51" s="25">
        <v>0</v>
      </c>
      <c r="T51" s="26">
        <v>0</v>
      </c>
      <c r="U51" s="25">
        <v>0</v>
      </c>
      <c r="V51" s="26">
        <v>0</v>
      </c>
    </row>
    <row r="52" spans="1:22" ht="14.45" customHeight="1" x14ac:dyDescent="0.25">
      <c r="A52" s="19">
        <f t="shared" si="5"/>
        <v>27</v>
      </c>
      <c r="B52" s="27">
        <v>6226</v>
      </c>
      <c r="C52" s="43" t="s">
        <v>270</v>
      </c>
      <c r="D52" s="43" t="s">
        <v>271</v>
      </c>
      <c r="E52" s="49" t="s">
        <v>261</v>
      </c>
      <c r="F52" s="19" t="str">
        <f ca="1">_xlfn.XLOOKUP(__xlnm._FilterDatabase_1[[#This Row],[SAPSA Number]],'DS Point summary'!A:A,'DS Point summary'!E:E)</f>
        <v xml:space="preserve"> </v>
      </c>
      <c r="G52" s="21">
        <f ca="1">_xlfn.XLOOKUP(__xlnm._FilterDatabase_1[[#This Row],[SAPSA Number]],'DS Point summary'!A:A,'DS Point summary'!F:F)</f>
        <v>45</v>
      </c>
      <c r="H52" s="21" t="s">
        <v>674</v>
      </c>
      <c r="I52" s="23">
        <f t="shared" si="3"/>
        <v>0</v>
      </c>
      <c r="J52" s="24">
        <f t="shared" si="4"/>
        <v>0</v>
      </c>
      <c r="K52" s="25">
        <v>0</v>
      </c>
      <c r="L52" s="26">
        <v>0</v>
      </c>
      <c r="M52" s="25">
        <v>0</v>
      </c>
      <c r="N52" s="26">
        <v>0</v>
      </c>
      <c r="O52" s="25">
        <v>0</v>
      </c>
      <c r="P52" s="26">
        <v>0</v>
      </c>
      <c r="Q52" s="25">
        <v>0</v>
      </c>
      <c r="R52" s="26">
        <v>0</v>
      </c>
      <c r="S52" s="25">
        <v>0</v>
      </c>
      <c r="T52" s="26">
        <v>0</v>
      </c>
      <c r="U52" s="25">
        <v>0</v>
      </c>
      <c r="V52" s="26">
        <v>0</v>
      </c>
    </row>
    <row r="53" spans="1:22" ht="14.45" customHeight="1" x14ac:dyDescent="0.25">
      <c r="A53" s="19">
        <f t="shared" si="5"/>
        <v>27</v>
      </c>
      <c r="B53" s="27">
        <v>392</v>
      </c>
      <c r="C53" s="43" t="s">
        <v>614</v>
      </c>
      <c r="D53" s="43" t="s">
        <v>615</v>
      </c>
      <c r="E53" s="49" t="s">
        <v>616</v>
      </c>
      <c r="F53" s="19" t="str">
        <f>_xlfn.XLOOKUP(__xlnm._FilterDatabase_1[[#This Row],[SAPSA Number]],'DS Point summary'!A:A,'DS Point summary'!E:E)</f>
        <v>Lady</v>
      </c>
      <c r="G53" s="21">
        <f ca="1">_xlfn.XLOOKUP(__xlnm._FilterDatabase_1[[#This Row],[SAPSA Number]],'DS Point summary'!A:A,'DS Point summary'!F:F)</f>
        <v>29</v>
      </c>
      <c r="H53" s="21" t="s">
        <v>674</v>
      </c>
      <c r="I53" s="23">
        <f t="shared" si="3"/>
        <v>0</v>
      </c>
      <c r="J53" s="24">
        <f t="shared" si="4"/>
        <v>0</v>
      </c>
      <c r="K53" s="25">
        <v>0</v>
      </c>
      <c r="L53" s="26">
        <v>0</v>
      </c>
      <c r="M53" s="25">
        <v>0</v>
      </c>
      <c r="N53" s="26">
        <v>0</v>
      </c>
      <c r="O53" s="25">
        <v>0</v>
      </c>
      <c r="P53" s="26">
        <v>0</v>
      </c>
      <c r="Q53" s="25">
        <v>0</v>
      </c>
      <c r="R53" s="26">
        <v>0</v>
      </c>
      <c r="S53" s="25">
        <v>0</v>
      </c>
      <c r="T53" s="26">
        <v>0</v>
      </c>
      <c r="U53" s="25">
        <v>0</v>
      </c>
      <c r="V53" s="26">
        <v>0</v>
      </c>
    </row>
    <row r="54" spans="1:22" ht="14.45" customHeight="1" x14ac:dyDescent="0.25">
      <c r="A54" s="19">
        <f t="shared" si="5"/>
        <v>27</v>
      </c>
      <c r="B54" s="27">
        <v>6224</v>
      </c>
      <c r="C54" s="43" t="s">
        <v>142</v>
      </c>
      <c r="D54" s="43" t="s">
        <v>143</v>
      </c>
      <c r="E54" s="49" t="s">
        <v>144</v>
      </c>
      <c r="F54" s="19" t="str">
        <f ca="1">_xlfn.XLOOKUP(__xlnm._FilterDatabase_1[[#This Row],[SAPSA Number]],'DS Point summary'!A:A,'DS Point summary'!E:E)</f>
        <v xml:space="preserve"> </v>
      </c>
      <c r="G54" s="21">
        <f ca="1">_xlfn.XLOOKUP(__xlnm._FilterDatabase_1[[#This Row],[SAPSA Number]],'DS Point summary'!A:A,'DS Point summary'!F:F)</f>
        <v>43</v>
      </c>
      <c r="H54" s="21" t="s">
        <v>674</v>
      </c>
      <c r="I54" s="23">
        <f t="shared" si="3"/>
        <v>0</v>
      </c>
      <c r="J54" s="24">
        <f t="shared" si="4"/>
        <v>0</v>
      </c>
      <c r="K54" s="25">
        <v>0</v>
      </c>
      <c r="L54" s="26">
        <v>0</v>
      </c>
      <c r="M54" s="25">
        <v>0</v>
      </c>
      <c r="N54" s="26">
        <v>0</v>
      </c>
      <c r="O54" s="25">
        <v>0</v>
      </c>
      <c r="P54" s="26">
        <v>0</v>
      </c>
      <c r="Q54" s="25">
        <v>0</v>
      </c>
      <c r="R54" s="26">
        <v>0</v>
      </c>
      <c r="S54" s="25">
        <v>0</v>
      </c>
      <c r="T54" s="26">
        <v>0</v>
      </c>
      <c r="U54" s="25">
        <v>0</v>
      </c>
      <c r="V54" s="26">
        <v>0</v>
      </c>
    </row>
    <row r="55" spans="1:22" ht="14.45" customHeight="1" x14ac:dyDescent="0.25">
      <c r="A55" s="19">
        <f t="shared" si="5"/>
        <v>27</v>
      </c>
      <c r="B55" s="27">
        <v>393</v>
      </c>
      <c r="C55" s="43" t="s">
        <v>514</v>
      </c>
      <c r="D55" s="43" t="s">
        <v>241</v>
      </c>
      <c r="E55" s="49" t="s">
        <v>515</v>
      </c>
      <c r="F55" s="19" t="str">
        <f>_xlfn.XLOOKUP(__xlnm._FilterDatabase_1[[#This Row],[SAPSA Number]],'DS Point summary'!A:A,'DS Point summary'!E:E)</f>
        <v>Lady</v>
      </c>
      <c r="G55" s="21">
        <f ca="1">_xlfn.XLOOKUP(__xlnm._FilterDatabase_1[[#This Row],[SAPSA Number]],'DS Point summary'!A:A,'DS Point summary'!F:F)</f>
        <v>57</v>
      </c>
      <c r="H55" s="21" t="s">
        <v>674</v>
      </c>
      <c r="I55" s="23">
        <f t="shared" si="3"/>
        <v>0</v>
      </c>
      <c r="J55" s="24">
        <f t="shared" si="4"/>
        <v>0</v>
      </c>
      <c r="K55" s="25">
        <v>0</v>
      </c>
      <c r="L55" s="26">
        <v>0</v>
      </c>
      <c r="M55" s="25">
        <v>0</v>
      </c>
      <c r="N55" s="26">
        <v>0</v>
      </c>
      <c r="O55" s="25">
        <v>0</v>
      </c>
      <c r="P55" s="26">
        <v>0</v>
      </c>
      <c r="Q55" s="25">
        <v>0</v>
      </c>
      <c r="R55" s="26">
        <v>0</v>
      </c>
      <c r="S55" s="25">
        <v>0</v>
      </c>
      <c r="T55" s="26">
        <v>0</v>
      </c>
      <c r="U55" s="25">
        <v>0</v>
      </c>
      <c r="V55" s="26">
        <v>0</v>
      </c>
    </row>
    <row r="56" spans="1:22" ht="14.45" customHeight="1" x14ac:dyDescent="0.25">
      <c r="A56" s="19">
        <f t="shared" si="5"/>
        <v>27</v>
      </c>
      <c r="B56" s="27">
        <v>3369</v>
      </c>
      <c r="C56" s="43" t="s">
        <v>52</v>
      </c>
      <c r="D56" s="43" t="s">
        <v>53</v>
      </c>
      <c r="E56" s="49" t="s">
        <v>54</v>
      </c>
      <c r="F56" s="19" t="str">
        <f ca="1">_xlfn.XLOOKUP(__xlnm._FilterDatabase_1[[#This Row],[SAPSA Number]],'DS Point summary'!A:A,'DS Point summary'!E:E)</f>
        <v>S</v>
      </c>
      <c r="G56" s="21">
        <f ca="1">_xlfn.XLOOKUP(__xlnm._FilterDatabase_1[[#This Row],[SAPSA Number]],'DS Point summary'!A:A,'DS Point summary'!F:F)</f>
        <v>51</v>
      </c>
      <c r="H56" s="21" t="s">
        <v>674</v>
      </c>
      <c r="I56" s="23">
        <f t="shared" si="3"/>
        <v>0</v>
      </c>
      <c r="J56" s="24">
        <f t="shared" si="4"/>
        <v>0</v>
      </c>
      <c r="K56" s="25">
        <v>0</v>
      </c>
      <c r="L56" s="26">
        <v>0</v>
      </c>
      <c r="M56" s="25">
        <v>0</v>
      </c>
      <c r="N56" s="26">
        <v>0</v>
      </c>
      <c r="O56" s="25">
        <v>0</v>
      </c>
      <c r="P56" s="26">
        <v>0</v>
      </c>
      <c r="Q56" s="25">
        <v>0</v>
      </c>
      <c r="R56" s="26">
        <v>0</v>
      </c>
      <c r="S56" s="25">
        <v>0</v>
      </c>
      <c r="T56" s="26">
        <v>0</v>
      </c>
      <c r="U56" s="25">
        <v>0</v>
      </c>
      <c r="V56" s="26">
        <v>0</v>
      </c>
    </row>
    <row r="57" spans="1:22" ht="14.45" customHeight="1" x14ac:dyDescent="0.25">
      <c r="A57" s="19">
        <f t="shared" si="5"/>
        <v>27</v>
      </c>
      <c r="B57" s="46">
        <v>141</v>
      </c>
      <c r="C57" s="43" t="str">
        <f>_xlfn.XLOOKUP(__xlnm._FilterDatabase_1[[#This Row],[SAPSA Number]],'DS Point summary'!A:A,'DS Point summary'!B:B)</f>
        <v>Francois Waldeck</v>
      </c>
      <c r="D57" s="82" t="str">
        <f>_xlfn.XLOOKUP(__xlnm._FilterDatabase_1[[#This Row],[SAPSA Number]],'DS Point summary'!A:A,'DS Point summary'!C:C)</f>
        <v>Fouche</v>
      </c>
      <c r="E57" s="49" t="str">
        <f>_xlfn.XLOOKUP(__xlnm._FilterDatabase_1[[#This Row],[SAPSA Number]],'DS Point summary'!A:A,'DS Point summary'!D:D)</f>
        <v>FW</v>
      </c>
      <c r="F57" s="19" t="str">
        <f ca="1">_xlfn.XLOOKUP(__xlnm._FilterDatabase_1[[#This Row],[SAPSA Number]],'DS Point summary'!A:A,'DS Point summary'!E:E)</f>
        <v>S</v>
      </c>
      <c r="G57" s="21">
        <f ca="1">_xlfn.XLOOKUP(__xlnm._FilterDatabase_1[[#This Row],[SAPSA Number]],'DS Point summary'!A:A,'DS Point summary'!F:F)</f>
        <v>52</v>
      </c>
      <c r="H57" s="21" t="s">
        <v>674</v>
      </c>
      <c r="I57" s="23">
        <f t="shared" si="3"/>
        <v>0</v>
      </c>
      <c r="J57" s="24">
        <f t="shared" si="4"/>
        <v>0</v>
      </c>
      <c r="K57" s="25">
        <v>0</v>
      </c>
      <c r="L57" s="26">
        <v>0</v>
      </c>
      <c r="M57" s="25">
        <v>0</v>
      </c>
      <c r="N57" s="26">
        <v>0</v>
      </c>
      <c r="O57" s="25">
        <v>0</v>
      </c>
      <c r="P57" s="26">
        <v>0</v>
      </c>
      <c r="Q57" s="25">
        <v>0</v>
      </c>
      <c r="R57" s="26">
        <v>0</v>
      </c>
      <c r="S57" s="25">
        <v>0</v>
      </c>
      <c r="T57" s="26">
        <v>0</v>
      </c>
      <c r="U57" s="25">
        <v>0</v>
      </c>
      <c r="V57" s="26">
        <v>0</v>
      </c>
    </row>
    <row r="58" spans="1:22" ht="14.45" customHeight="1" x14ac:dyDescent="0.25">
      <c r="A58" s="19">
        <f t="shared" si="5"/>
        <v>27</v>
      </c>
      <c r="B58" s="27">
        <v>5972</v>
      </c>
      <c r="C58" s="43" t="s">
        <v>377</v>
      </c>
      <c r="D58" s="43" t="s">
        <v>378</v>
      </c>
      <c r="E58" s="49" t="s">
        <v>346</v>
      </c>
      <c r="F58" s="19" t="str">
        <f ca="1">_xlfn.XLOOKUP(__xlnm._FilterDatabase_1[[#This Row],[SAPSA Number]],'DS Point summary'!A:A,'DS Point summary'!E:E)</f>
        <v xml:space="preserve"> </v>
      </c>
      <c r="G58" s="21">
        <f ca="1">_xlfn.XLOOKUP(__xlnm._FilterDatabase_1[[#This Row],[SAPSA Number]],'DS Point summary'!A:A,'DS Point summary'!F:F)</f>
        <v>45</v>
      </c>
      <c r="H58" s="21" t="s">
        <v>674</v>
      </c>
      <c r="I58" s="23">
        <f t="shared" si="3"/>
        <v>0</v>
      </c>
      <c r="J58" s="24">
        <f t="shared" si="4"/>
        <v>0</v>
      </c>
      <c r="K58" s="25">
        <v>0</v>
      </c>
      <c r="L58" s="26">
        <v>0</v>
      </c>
      <c r="M58" s="25">
        <v>0</v>
      </c>
      <c r="N58" s="26">
        <v>0</v>
      </c>
      <c r="O58" s="25">
        <v>0</v>
      </c>
      <c r="P58" s="26">
        <v>0</v>
      </c>
      <c r="Q58" s="25">
        <v>0</v>
      </c>
      <c r="R58" s="26">
        <v>0</v>
      </c>
      <c r="S58" s="25">
        <v>0</v>
      </c>
      <c r="T58" s="26">
        <v>0</v>
      </c>
      <c r="U58" s="25">
        <v>0</v>
      </c>
      <c r="V58" s="26">
        <v>0</v>
      </c>
    </row>
    <row r="59" spans="1:22" ht="14.45" customHeight="1" x14ac:dyDescent="0.25">
      <c r="A59" s="19">
        <f t="shared" si="5"/>
        <v>27</v>
      </c>
      <c r="B59" s="27">
        <v>5871</v>
      </c>
      <c r="C59" s="43" t="s">
        <v>95</v>
      </c>
      <c r="D59" s="43" t="s">
        <v>96</v>
      </c>
      <c r="E59" s="49" t="s">
        <v>97</v>
      </c>
      <c r="F59" s="19" t="str">
        <f ca="1">_xlfn.XLOOKUP(__xlnm._FilterDatabase_1[[#This Row],[SAPSA Number]],'DS Point summary'!A:A,'DS Point summary'!E:E)</f>
        <v>SS</v>
      </c>
      <c r="G59" s="21">
        <f ca="1">_xlfn.XLOOKUP(__xlnm._FilterDatabase_1[[#This Row],[SAPSA Number]],'DS Point summary'!A:A,'DS Point summary'!F:F)</f>
        <v>66</v>
      </c>
      <c r="H59" s="21" t="s">
        <v>674</v>
      </c>
      <c r="I59" s="23">
        <f t="shared" si="3"/>
        <v>0</v>
      </c>
      <c r="J59" s="24">
        <f t="shared" si="4"/>
        <v>0</v>
      </c>
      <c r="K59" s="25">
        <v>0</v>
      </c>
      <c r="L59" s="26">
        <v>0</v>
      </c>
      <c r="M59" s="25">
        <v>0</v>
      </c>
      <c r="N59" s="26">
        <v>0</v>
      </c>
      <c r="O59" s="25">
        <v>0</v>
      </c>
      <c r="P59" s="26">
        <v>0</v>
      </c>
      <c r="Q59" s="25">
        <v>0</v>
      </c>
      <c r="R59" s="26">
        <v>0</v>
      </c>
      <c r="S59" s="25">
        <v>0</v>
      </c>
      <c r="T59" s="26">
        <v>0</v>
      </c>
      <c r="U59" s="25">
        <v>0</v>
      </c>
      <c r="V59" s="26">
        <v>0</v>
      </c>
    </row>
    <row r="60" spans="1:22" ht="14.45" customHeight="1" x14ac:dyDescent="0.25">
      <c r="A60" s="19">
        <f t="shared" si="5"/>
        <v>27</v>
      </c>
      <c r="B60" s="27">
        <v>1317</v>
      </c>
      <c r="C60" s="43" t="str">
        <f>_xlfn.XLOOKUP(__xlnm._FilterDatabase_1[[#This Row],[SAPSA Number]],'DS Point summary'!A:A,'DS Point summary'!B:B)</f>
        <v>Eben</v>
      </c>
      <c r="D60" s="43" t="str">
        <f>_xlfn.XLOOKUP(__xlnm._FilterDatabase_1[[#This Row],[SAPSA Number]],'DS Point summary'!A:A,'DS Point summary'!C:C)</f>
        <v>Grobbelaar</v>
      </c>
      <c r="E60" s="49" t="str">
        <f>_xlfn.XLOOKUP(__xlnm._FilterDatabase_1[[#This Row],[SAPSA Number]],'DS Point summary'!A:A,'DS Point summary'!D:D)</f>
        <v>E</v>
      </c>
      <c r="F60" s="19" t="str">
        <f ca="1">_xlfn.XLOOKUP(__xlnm._FilterDatabase_1[[#This Row],[SAPSA Number]],'DS Point summary'!A:A,'DS Point summary'!E:E)</f>
        <v xml:space="preserve"> </v>
      </c>
      <c r="G60" s="21">
        <f ca="1">_xlfn.XLOOKUP(__xlnm._FilterDatabase_1[[#This Row],[SAPSA Number]],'DS Point summary'!A:A,'DS Point summary'!F:F)</f>
        <v>41</v>
      </c>
      <c r="H60" s="21" t="s">
        <v>674</v>
      </c>
      <c r="I60" s="23">
        <f t="shared" si="3"/>
        <v>0</v>
      </c>
      <c r="J60" s="24">
        <f t="shared" si="4"/>
        <v>0</v>
      </c>
      <c r="K60" s="25">
        <v>0</v>
      </c>
      <c r="L60" s="26">
        <v>0</v>
      </c>
      <c r="M60" s="25">
        <v>0</v>
      </c>
      <c r="N60" s="26">
        <v>0</v>
      </c>
      <c r="O60" s="25">
        <v>0</v>
      </c>
      <c r="P60" s="26">
        <v>0</v>
      </c>
      <c r="Q60" s="25">
        <v>0</v>
      </c>
      <c r="R60" s="26">
        <v>0</v>
      </c>
      <c r="S60" s="25">
        <v>0</v>
      </c>
      <c r="T60" s="26">
        <v>0</v>
      </c>
      <c r="U60" s="25">
        <v>0</v>
      </c>
      <c r="V60" s="26">
        <v>0</v>
      </c>
    </row>
    <row r="61" spans="1:22" ht="14.45" customHeight="1" x14ac:dyDescent="0.25">
      <c r="A61" s="19">
        <f t="shared" si="5"/>
        <v>27</v>
      </c>
      <c r="B61" s="28">
        <v>3782</v>
      </c>
      <c r="C61" s="43" t="s">
        <v>247</v>
      </c>
      <c r="D61" s="43" t="s">
        <v>248</v>
      </c>
      <c r="E61" s="51" t="s">
        <v>249</v>
      </c>
      <c r="F61" s="19" t="str">
        <f ca="1">_xlfn.XLOOKUP(__xlnm._FilterDatabase_1[[#This Row],[SAPSA Number]],'DS Point summary'!A:A,'DS Point summary'!E:E)</f>
        <v>S</v>
      </c>
      <c r="G61" s="21">
        <f ca="1">_xlfn.XLOOKUP(__xlnm._FilterDatabase_1[[#This Row],[SAPSA Number]],'DS Point summary'!A:A,'DS Point summary'!F:F)</f>
        <v>52</v>
      </c>
      <c r="H61" s="21" t="s">
        <v>674</v>
      </c>
      <c r="I61" s="23">
        <f t="shared" si="3"/>
        <v>0</v>
      </c>
      <c r="J61" s="24">
        <f t="shared" si="4"/>
        <v>0</v>
      </c>
      <c r="K61" s="25">
        <v>0</v>
      </c>
      <c r="L61" s="26">
        <v>0</v>
      </c>
      <c r="M61" s="25">
        <v>0</v>
      </c>
      <c r="N61" s="26">
        <v>0</v>
      </c>
      <c r="O61" s="25">
        <v>0</v>
      </c>
      <c r="P61" s="26">
        <v>0</v>
      </c>
      <c r="Q61" s="25">
        <v>0</v>
      </c>
      <c r="R61" s="26">
        <v>0</v>
      </c>
      <c r="S61" s="25">
        <v>0</v>
      </c>
      <c r="T61" s="26">
        <v>0</v>
      </c>
      <c r="U61" s="25">
        <v>0</v>
      </c>
      <c r="V61" s="26">
        <v>0</v>
      </c>
    </row>
    <row r="62" spans="1:22" ht="14.45" customHeight="1" x14ac:dyDescent="0.25">
      <c r="A62" s="19">
        <f t="shared" si="5"/>
        <v>27</v>
      </c>
      <c r="B62" s="28">
        <v>6308</v>
      </c>
      <c r="C62" s="43" t="s">
        <v>687</v>
      </c>
      <c r="D62" s="43" t="s">
        <v>248</v>
      </c>
      <c r="E62" s="51" t="s">
        <v>391</v>
      </c>
      <c r="F62" s="19" t="str">
        <f ca="1">_xlfn.XLOOKUP(__xlnm._FilterDatabase_1[[#This Row],[SAPSA Number]],'DS Point summary'!A:A,'DS Point summary'!E:E)</f>
        <v>Jnr</v>
      </c>
      <c r="G62" s="21">
        <f ca="1">_xlfn.XLOOKUP(__xlnm._FilterDatabase_1[[#This Row],[SAPSA Number]],'DS Point summary'!A:A,'DS Point summary'!F:F)</f>
        <v>17</v>
      </c>
      <c r="H62" s="21" t="s">
        <v>674</v>
      </c>
      <c r="I62" s="23">
        <f t="shared" si="3"/>
        <v>0</v>
      </c>
      <c r="J62" s="24">
        <f t="shared" si="4"/>
        <v>0</v>
      </c>
      <c r="K62" s="25">
        <v>0</v>
      </c>
      <c r="L62" s="26">
        <v>0</v>
      </c>
      <c r="M62" s="25">
        <v>0</v>
      </c>
      <c r="N62" s="26">
        <v>0</v>
      </c>
      <c r="O62" s="25">
        <v>0</v>
      </c>
      <c r="P62" s="26">
        <v>0</v>
      </c>
      <c r="Q62" s="25">
        <v>0</v>
      </c>
      <c r="R62" s="26">
        <v>0</v>
      </c>
      <c r="S62" s="25">
        <v>0</v>
      </c>
      <c r="T62" s="26">
        <v>0</v>
      </c>
      <c r="U62" s="25">
        <v>0</v>
      </c>
      <c r="V62" s="26">
        <v>0</v>
      </c>
    </row>
    <row r="63" spans="1:22" ht="14.45" customHeight="1" x14ac:dyDescent="0.25">
      <c r="A63" s="19">
        <f t="shared" si="5"/>
        <v>27</v>
      </c>
      <c r="B63" s="28">
        <v>1162</v>
      </c>
      <c r="C63" s="43" t="s">
        <v>439</v>
      </c>
      <c r="D63" s="43" t="s">
        <v>440</v>
      </c>
      <c r="E63" s="51" t="s">
        <v>441</v>
      </c>
      <c r="F63" s="19" t="str">
        <f ca="1">_xlfn.XLOOKUP(__xlnm._FilterDatabase_1[[#This Row],[SAPSA Number]],'DS Point summary'!A:A,'DS Point summary'!E:E)</f>
        <v>SS</v>
      </c>
      <c r="G63" s="21">
        <f ca="1">_xlfn.XLOOKUP(__xlnm._FilterDatabase_1[[#This Row],[SAPSA Number]],'DS Point summary'!A:A,'DS Point summary'!F:F)</f>
        <v>63</v>
      </c>
      <c r="H63" s="21" t="s">
        <v>674</v>
      </c>
      <c r="I63" s="23">
        <f t="shared" si="3"/>
        <v>0</v>
      </c>
      <c r="J63" s="24">
        <f t="shared" si="4"/>
        <v>0</v>
      </c>
      <c r="K63" s="25">
        <v>0</v>
      </c>
      <c r="L63" s="26">
        <v>0</v>
      </c>
      <c r="M63" s="25">
        <v>0</v>
      </c>
      <c r="N63" s="26">
        <v>0</v>
      </c>
      <c r="O63" s="25">
        <v>0</v>
      </c>
      <c r="P63" s="26">
        <v>0</v>
      </c>
      <c r="Q63" s="25">
        <v>0</v>
      </c>
      <c r="R63" s="26">
        <v>0</v>
      </c>
      <c r="S63" s="25">
        <v>0</v>
      </c>
      <c r="T63" s="26">
        <v>0</v>
      </c>
      <c r="U63" s="25">
        <v>0</v>
      </c>
      <c r="V63" s="26">
        <v>0</v>
      </c>
    </row>
    <row r="64" spans="1:22" ht="14.45" customHeight="1" x14ac:dyDescent="0.25">
      <c r="A64" s="19">
        <f t="shared" si="5"/>
        <v>27</v>
      </c>
      <c r="B64" s="28">
        <v>2655</v>
      </c>
      <c r="C64" s="43" t="s">
        <v>533</v>
      </c>
      <c r="D64" s="43" t="s">
        <v>307</v>
      </c>
      <c r="E64" s="51" t="s">
        <v>528</v>
      </c>
      <c r="F64" s="19" t="str">
        <f>_xlfn.XLOOKUP(__xlnm._FilterDatabase_1[[#This Row],[SAPSA Number]],'DS Point summary'!A:A,'DS Point summary'!E:E)</f>
        <v>S Jnr</v>
      </c>
      <c r="G64" s="21">
        <f ca="1">_xlfn.XLOOKUP(__xlnm._FilterDatabase_1[[#This Row],[SAPSA Number]],'DS Point summary'!A:A,'DS Point summary'!F:F)</f>
        <v>15</v>
      </c>
      <c r="H64" s="21" t="s">
        <v>674</v>
      </c>
      <c r="I64" s="23">
        <f t="shared" si="3"/>
        <v>0</v>
      </c>
      <c r="J64" s="24">
        <f t="shared" si="4"/>
        <v>0</v>
      </c>
      <c r="K64" s="25">
        <v>0</v>
      </c>
      <c r="L64" s="26">
        <v>0</v>
      </c>
      <c r="M64" s="25">
        <v>0</v>
      </c>
      <c r="N64" s="26">
        <v>0</v>
      </c>
      <c r="O64" s="25">
        <v>0</v>
      </c>
      <c r="P64" s="26">
        <v>0</v>
      </c>
      <c r="Q64" s="25">
        <v>0</v>
      </c>
      <c r="R64" s="26">
        <v>0</v>
      </c>
      <c r="S64" s="25">
        <v>0</v>
      </c>
      <c r="T64" s="26">
        <v>0</v>
      </c>
      <c r="U64" s="25">
        <v>0</v>
      </c>
      <c r="V64" s="26">
        <v>0</v>
      </c>
    </row>
    <row r="65" spans="1:22" ht="14.45" customHeight="1" x14ac:dyDescent="0.25">
      <c r="A65" s="19">
        <f t="shared" si="5"/>
        <v>27</v>
      </c>
      <c r="B65" s="29">
        <v>3339</v>
      </c>
      <c r="C65" s="29" t="s">
        <v>306</v>
      </c>
      <c r="D65" s="29" t="s">
        <v>307</v>
      </c>
      <c r="E65" s="29" t="s">
        <v>308</v>
      </c>
      <c r="F65" s="19" t="str">
        <f ca="1">_xlfn.XLOOKUP(__xlnm._FilterDatabase_1[[#This Row],[SAPSA Number]],'DS Point summary'!A:A,'DS Point summary'!E:E)</f>
        <v xml:space="preserve"> </v>
      </c>
      <c r="G65" s="21">
        <f ca="1">_xlfn.XLOOKUP(__xlnm._FilterDatabase_1[[#This Row],[SAPSA Number]],'DS Point summary'!A:A,'DS Point summary'!F:F)</f>
        <v>49</v>
      </c>
      <c r="H65" s="21" t="s">
        <v>674</v>
      </c>
      <c r="I65" s="23">
        <f t="shared" si="3"/>
        <v>0</v>
      </c>
      <c r="J65" s="24">
        <f t="shared" si="4"/>
        <v>0</v>
      </c>
      <c r="K65" s="25">
        <v>0</v>
      </c>
      <c r="L65" s="26">
        <v>0</v>
      </c>
      <c r="M65" s="25">
        <v>0</v>
      </c>
      <c r="N65" s="26">
        <v>0</v>
      </c>
      <c r="O65" s="25">
        <v>0</v>
      </c>
      <c r="P65" s="26">
        <v>0</v>
      </c>
      <c r="Q65" s="25">
        <v>0</v>
      </c>
      <c r="R65" s="26">
        <v>0</v>
      </c>
      <c r="S65" s="25">
        <v>0</v>
      </c>
      <c r="T65" s="26">
        <v>0</v>
      </c>
      <c r="U65" s="25">
        <v>0</v>
      </c>
      <c r="V65" s="26">
        <v>0</v>
      </c>
    </row>
    <row r="66" spans="1:22" ht="14.45" customHeight="1" x14ac:dyDescent="0.25">
      <c r="A66" s="19">
        <f>RANK(J66,J$2:J$141,0)</f>
        <v>27</v>
      </c>
      <c r="B66" s="28">
        <v>1684</v>
      </c>
      <c r="C66" s="43" t="s">
        <v>481</v>
      </c>
      <c r="D66" s="43" t="s">
        <v>482</v>
      </c>
      <c r="E66" s="51" t="s">
        <v>483</v>
      </c>
      <c r="F66" s="19" t="str">
        <f ca="1">_xlfn.XLOOKUP(__xlnm._FilterDatabase_1[[#This Row],[SAPSA Number]],'DS Point summary'!A:A,'DS Point summary'!E:E)</f>
        <v>S</v>
      </c>
      <c r="G66" s="21">
        <f ca="1">_xlfn.XLOOKUP(__xlnm._FilterDatabase_1[[#This Row],[SAPSA Number]],'DS Point summary'!A:A,'DS Point summary'!F:F)</f>
        <v>58</v>
      </c>
      <c r="H66" s="31" t="s">
        <v>674</v>
      </c>
      <c r="I66" s="23">
        <f t="shared" ref="I66:I97" si="6">(IF(K66&gt;0,1,0)+(IF(L66&gt;0,1,0))+(IF(M66&gt;0,1,0))+(IF(N66&gt;0,1,0))+(IF(O66&gt;0,1,0))+(IF(P66&gt;0,1,0))+(IF(Q66&gt;0,1,0))+(IF(R66&gt;0,1,0))+(IF(S66&gt;0,1,0))+(IF(T66&gt;0,1,0))+(IF(U66&gt;0,1,0))+(IF(V66&gt;0,1,0)))</f>
        <v>0</v>
      </c>
      <c r="J66" s="24">
        <f t="shared" ref="J66:J97" si="7">(LARGE(K66:U66,1)+LARGE(K66:U66,2)+LARGE(K66:U66,3)+LARGE(K66:U66,4)+LARGE(K66:U66,5))/5</f>
        <v>0</v>
      </c>
      <c r="K66" s="25">
        <v>0</v>
      </c>
      <c r="L66" s="26">
        <v>0</v>
      </c>
      <c r="M66" s="25">
        <v>0</v>
      </c>
      <c r="N66" s="26">
        <v>0</v>
      </c>
      <c r="O66" s="25">
        <v>0</v>
      </c>
      <c r="P66" s="26">
        <v>0</v>
      </c>
      <c r="Q66" s="25">
        <v>0</v>
      </c>
      <c r="R66" s="26">
        <v>0</v>
      </c>
      <c r="S66" s="25">
        <v>0</v>
      </c>
      <c r="T66" s="26">
        <v>0</v>
      </c>
      <c r="U66" s="25">
        <v>0</v>
      </c>
      <c r="V66" s="26">
        <v>0</v>
      </c>
    </row>
    <row r="67" spans="1:22" x14ac:dyDescent="0.25">
      <c r="A67" s="19">
        <f t="shared" ref="A67:A98" si="8">RANK(J67,J$2:J$137,0)</f>
        <v>27</v>
      </c>
      <c r="B67" s="28">
        <v>1923</v>
      </c>
      <c r="C67" s="43" t="s">
        <v>384</v>
      </c>
      <c r="D67" s="43" t="s">
        <v>385</v>
      </c>
      <c r="E67" s="51" t="s">
        <v>386</v>
      </c>
      <c r="F67" s="19" t="str">
        <f ca="1">_xlfn.XLOOKUP(__xlnm._FilterDatabase_1[[#This Row],[SAPSA Number]],'DS Point summary'!A:A,'DS Point summary'!E:E)</f>
        <v>SS</v>
      </c>
      <c r="G67" s="21">
        <f ca="1">_xlfn.XLOOKUP(__xlnm._FilterDatabase_1[[#This Row],[SAPSA Number]],'DS Point summary'!A:A,'DS Point summary'!F:F)</f>
        <v>65</v>
      </c>
      <c r="H67" s="21" t="s">
        <v>674</v>
      </c>
      <c r="I67" s="23">
        <f t="shared" si="6"/>
        <v>0</v>
      </c>
      <c r="J67" s="24">
        <f t="shared" si="7"/>
        <v>0</v>
      </c>
      <c r="K67" s="25">
        <v>0</v>
      </c>
      <c r="L67" s="26">
        <v>0</v>
      </c>
      <c r="M67" s="25">
        <v>0</v>
      </c>
      <c r="N67" s="26">
        <v>0</v>
      </c>
      <c r="O67" s="25">
        <v>0</v>
      </c>
      <c r="P67" s="26">
        <v>0</v>
      </c>
      <c r="Q67" s="25">
        <v>0</v>
      </c>
      <c r="R67" s="26">
        <v>0</v>
      </c>
      <c r="S67" s="25">
        <v>0</v>
      </c>
      <c r="T67" s="26">
        <v>0</v>
      </c>
      <c r="U67" s="25">
        <v>0</v>
      </c>
      <c r="V67" s="26">
        <v>0</v>
      </c>
    </row>
    <row r="68" spans="1:22" x14ac:dyDescent="0.25">
      <c r="A68" s="19">
        <f t="shared" si="8"/>
        <v>27</v>
      </c>
      <c r="B68" s="51">
        <v>4094</v>
      </c>
      <c r="C68" s="82" t="str">
        <f>_xlfn.XLOOKUP(__xlnm._FilterDatabase_1[[#This Row],[SAPSA Number]],'DS Point summary'!A:A,'DS Point summary'!B:B)</f>
        <v>Johan</v>
      </c>
      <c r="D68" s="82" t="str">
        <f>_xlfn.XLOOKUP(__xlnm._FilterDatabase_1[[#This Row],[SAPSA Number]],'DS Point summary'!A:A,'DS Point summary'!C:C)</f>
        <v>Kemp</v>
      </c>
      <c r="E68" s="82" t="str">
        <f>_xlfn.XLOOKUP(__xlnm._FilterDatabase_1[[#This Row],[SAPSA Number]],'DS Point summary'!A:A,'DS Point summary'!D:D)</f>
        <v>J</v>
      </c>
      <c r="F68" s="19" t="str">
        <f ca="1">_xlfn.XLOOKUP(__xlnm._FilterDatabase_1[[#This Row],[SAPSA Number]],'DS Point summary'!A:A,'DS Point summary'!E:E)</f>
        <v xml:space="preserve"> </v>
      </c>
      <c r="G68" s="21">
        <f ca="1">_xlfn.XLOOKUP(__xlnm._FilterDatabase_1[[#This Row],[SAPSA Number]],'DS Point summary'!A:A,'DS Point summary'!F:F)</f>
        <v>40</v>
      </c>
      <c r="H68" s="21" t="s">
        <v>674</v>
      </c>
      <c r="I68" s="23">
        <f t="shared" si="6"/>
        <v>0</v>
      </c>
      <c r="J68" s="24">
        <f t="shared" si="7"/>
        <v>0</v>
      </c>
      <c r="K68" s="25">
        <v>0</v>
      </c>
      <c r="L68" s="26">
        <v>0</v>
      </c>
      <c r="M68" s="25">
        <v>0</v>
      </c>
      <c r="N68" s="26">
        <v>0</v>
      </c>
      <c r="O68" s="25">
        <v>0</v>
      </c>
      <c r="P68" s="26">
        <v>0</v>
      </c>
      <c r="Q68" s="25">
        <v>0</v>
      </c>
      <c r="R68" s="26">
        <v>0</v>
      </c>
      <c r="S68" s="25">
        <v>0</v>
      </c>
      <c r="T68" s="26">
        <v>0</v>
      </c>
      <c r="U68" s="25">
        <v>0</v>
      </c>
      <c r="V68" s="26">
        <v>0</v>
      </c>
    </row>
    <row r="69" spans="1:22" x14ac:dyDescent="0.25">
      <c r="A69" s="19">
        <f t="shared" si="8"/>
        <v>27</v>
      </c>
      <c r="B69" s="28">
        <v>6434</v>
      </c>
      <c r="C69" s="43" t="s">
        <v>706</v>
      </c>
      <c r="D69" s="43" t="s">
        <v>707</v>
      </c>
      <c r="E69" s="51" t="s">
        <v>708</v>
      </c>
      <c r="F69" s="19" t="str">
        <f ca="1">_xlfn.XLOOKUP(__xlnm._FilterDatabase_1[[#This Row],[SAPSA Number]],'DS Point summary'!A:A,'DS Point summary'!E:E)</f>
        <v xml:space="preserve"> </v>
      </c>
      <c r="G69" s="21">
        <f ca="1">_xlfn.XLOOKUP(__xlnm._FilterDatabase_1[[#This Row],[SAPSA Number]],'DS Point summary'!A:A,'DS Point summary'!F:F)</f>
        <v>41</v>
      </c>
      <c r="H69" s="21" t="s">
        <v>674</v>
      </c>
      <c r="I69" s="23">
        <f t="shared" si="6"/>
        <v>0</v>
      </c>
      <c r="J69" s="24">
        <f t="shared" si="7"/>
        <v>0</v>
      </c>
      <c r="K69" s="25">
        <v>0</v>
      </c>
      <c r="L69" s="26">
        <v>0</v>
      </c>
      <c r="M69" s="25">
        <v>0</v>
      </c>
      <c r="N69" s="26">
        <v>0</v>
      </c>
      <c r="O69" s="25">
        <v>0</v>
      </c>
      <c r="P69" s="26">
        <v>0</v>
      </c>
      <c r="Q69" s="25">
        <v>0</v>
      </c>
      <c r="R69" s="26">
        <v>0</v>
      </c>
      <c r="S69" s="25">
        <v>0</v>
      </c>
      <c r="T69" s="26">
        <v>0</v>
      </c>
      <c r="U69" s="25">
        <v>0</v>
      </c>
      <c r="V69" s="26">
        <v>0</v>
      </c>
    </row>
    <row r="70" spans="1:22" x14ac:dyDescent="0.25">
      <c r="A70" s="19">
        <f t="shared" si="8"/>
        <v>27</v>
      </c>
      <c r="B70" s="28">
        <v>191</v>
      </c>
      <c r="C70" s="43" t="s">
        <v>392</v>
      </c>
      <c r="D70" s="43" t="s">
        <v>393</v>
      </c>
      <c r="E70" s="51" t="s">
        <v>344</v>
      </c>
      <c r="F70" s="19" t="str">
        <f ca="1">_xlfn.XLOOKUP(__xlnm._FilterDatabase_1[[#This Row],[SAPSA Number]],'DS Point summary'!A:A,'DS Point summary'!E:E)</f>
        <v>S</v>
      </c>
      <c r="G70" s="21">
        <f ca="1">_xlfn.XLOOKUP(__xlnm._FilterDatabase_1[[#This Row],[SAPSA Number]],'DS Point summary'!A:A,'DS Point summary'!F:F)</f>
        <v>59</v>
      </c>
      <c r="H70" s="21" t="s">
        <v>674</v>
      </c>
      <c r="I70" s="23">
        <f t="shared" si="6"/>
        <v>0</v>
      </c>
      <c r="J70" s="24">
        <f t="shared" si="7"/>
        <v>0</v>
      </c>
      <c r="K70" s="25">
        <v>0</v>
      </c>
      <c r="L70" s="26">
        <v>0</v>
      </c>
      <c r="M70" s="25">
        <v>0</v>
      </c>
      <c r="N70" s="26">
        <v>0</v>
      </c>
      <c r="O70" s="25">
        <v>0</v>
      </c>
      <c r="P70" s="26">
        <v>0</v>
      </c>
      <c r="Q70" s="25">
        <v>0</v>
      </c>
      <c r="R70" s="26">
        <v>0</v>
      </c>
      <c r="S70" s="25">
        <v>0</v>
      </c>
      <c r="T70" s="26">
        <v>0</v>
      </c>
      <c r="U70" s="25">
        <v>0</v>
      </c>
      <c r="V70" s="26">
        <v>0</v>
      </c>
    </row>
    <row r="71" spans="1:22" x14ac:dyDescent="0.25">
      <c r="A71" s="19">
        <f t="shared" si="8"/>
        <v>27</v>
      </c>
      <c r="B71" s="28">
        <v>199</v>
      </c>
      <c r="C71" s="43" t="s">
        <v>570</v>
      </c>
      <c r="D71" s="43" t="s">
        <v>393</v>
      </c>
      <c r="E71" s="51" t="s">
        <v>571</v>
      </c>
      <c r="F71" s="19" t="str">
        <f>_xlfn.XLOOKUP(__xlnm._FilterDatabase_1[[#This Row],[SAPSA Number]],'DS Point summary'!A:A,'DS Point summary'!E:E)</f>
        <v>Lady</v>
      </c>
      <c r="G71" s="21">
        <f ca="1">_xlfn.XLOOKUP(__xlnm._FilterDatabase_1[[#This Row],[SAPSA Number]],'DS Point summary'!A:A,'DS Point summary'!F:F)</f>
        <v>58</v>
      </c>
      <c r="H71" s="21" t="s">
        <v>674</v>
      </c>
      <c r="I71" s="23">
        <f t="shared" si="6"/>
        <v>0</v>
      </c>
      <c r="J71" s="24">
        <f t="shared" si="7"/>
        <v>0</v>
      </c>
      <c r="K71" s="25">
        <v>0</v>
      </c>
      <c r="L71" s="26">
        <v>0</v>
      </c>
      <c r="M71" s="25">
        <v>0</v>
      </c>
      <c r="N71" s="26">
        <v>0</v>
      </c>
      <c r="O71" s="25">
        <v>0</v>
      </c>
      <c r="P71" s="26">
        <v>0</v>
      </c>
      <c r="Q71" s="25">
        <v>0</v>
      </c>
      <c r="R71" s="26">
        <v>0</v>
      </c>
      <c r="S71" s="25">
        <v>0</v>
      </c>
      <c r="T71" s="26">
        <v>0</v>
      </c>
      <c r="U71" s="25">
        <v>0</v>
      </c>
      <c r="V71" s="26">
        <v>0</v>
      </c>
    </row>
    <row r="72" spans="1:22" x14ac:dyDescent="0.25">
      <c r="A72" s="19">
        <f t="shared" si="8"/>
        <v>27</v>
      </c>
      <c r="B72" s="27">
        <v>681</v>
      </c>
      <c r="C72" s="43" t="s">
        <v>320</v>
      </c>
      <c r="D72" s="43" t="s">
        <v>321</v>
      </c>
      <c r="E72" s="49" t="s">
        <v>322</v>
      </c>
      <c r="F72" s="19" t="str">
        <f ca="1">_xlfn.XLOOKUP(__xlnm._FilterDatabase_1[[#This Row],[SAPSA Number]],'DS Point summary'!A:A,'DS Point summary'!E:E)</f>
        <v>SS</v>
      </c>
      <c r="G72" s="21">
        <f ca="1">_xlfn.XLOOKUP(__xlnm._FilterDatabase_1[[#This Row],[SAPSA Number]],'DS Point summary'!A:A,'DS Point summary'!F:F)</f>
        <v>70</v>
      </c>
      <c r="H72" s="21" t="s">
        <v>674</v>
      </c>
      <c r="I72" s="23">
        <f t="shared" si="6"/>
        <v>0</v>
      </c>
      <c r="J72" s="24">
        <f t="shared" si="7"/>
        <v>0</v>
      </c>
      <c r="K72" s="25">
        <v>0</v>
      </c>
      <c r="L72" s="26">
        <v>0</v>
      </c>
      <c r="M72" s="25">
        <v>0</v>
      </c>
      <c r="N72" s="26">
        <v>0</v>
      </c>
      <c r="O72" s="25">
        <v>0</v>
      </c>
      <c r="P72" s="26">
        <v>0</v>
      </c>
      <c r="Q72" s="25">
        <v>0</v>
      </c>
      <c r="R72" s="26">
        <v>0</v>
      </c>
      <c r="S72" s="25">
        <v>0</v>
      </c>
      <c r="T72" s="26">
        <v>0</v>
      </c>
      <c r="U72" s="25">
        <v>0</v>
      </c>
      <c r="V72" s="26">
        <v>0</v>
      </c>
    </row>
    <row r="73" spans="1:22" x14ac:dyDescent="0.25">
      <c r="A73" s="19">
        <f t="shared" si="8"/>
        <v>27</v>
      </c>
      <c r="B73" s="122">
        <v>949</v>
      </c>
      <c r="C73" s="138" t="s">
        <v>724</v>
      </c>
      <c r="D73" s="138" t="s">
        <v>725</v>
      </c>
      <c r="E73" s="139" t="str">
        <f>_xlfn.XLOOKUP(__xlnm._FilterDatabase_1[[#This Row],[SAPSA Number]],'DS Point summary'!A:A,'DS Point summary'!D:D)</f>
        <v>P</v>
      </c>
      <c r="F73" s="19" t="str">
        <f ca="1">_xlfn.XLOOKUP(__xlnm._FilterDatabase_1[[#This Row],[SAPSA Number]],'DS Point summary'!A:A,'DS Point summary'!E:E)</f>
        <v>S</v>
      </c>
      <c r="G73" s="21">
        <f ca="1">_xlfn.XLOOKUP(__xlnm._FilterDatabase_1[[#This Row],[SAPSA Number]],'DS Point summary'!A:A,'DS Point summary'!F:F)</f>
        <v>60</v>
      </c>
      <c r="H73" s="31" t="s">
        <v>674</v>
      </c>
      <c r="I73" s="23">
        <f t="shared" si="6"/>
        <v>0</v>
      </c>
      <c r="J73" s="24">
        <f t="shared" si="7"/>
        <v>0</v>
      </c>
      <c r="K73" s="25">
        <v>0</v>
      </c>
      <c r="L73" s="26">
        <v>0</v>
      </c>
      <c r="M73" s="25">
        <v>0</v>
      </c>
      <c r="N73" s="26">
        <v>0</v>
      </c>
      <c r="O73" s="25">
        <v>0</v>
      </c>
      <c r="P73" s="26">
        <v>0</v>
      </c>
      <c r="Q73" s="25">
        <v>0</v>
      </c>
      <c r="R73" s="26">
        <v>0</v>
      </c>
      <c r="S73" s="25">
        <v>0</v>
      </c>
      <c r="T73" s="26">
        <v>0</v>
      </c>
      <c r="U73" s="25">
        <v>0</v>
      </c>
      <c r="V73" s="26">
        <v>0</v>
      </c>
    </row>
    <row r="74" spans="1:22" x14ac:dyDescent="0.25">
      <c r="A74" s="19">
        <f t="shared" si="8"/>
        <v>27</v>
      </c>
      <c r="B74" s="29">
        <v>2651</v>
      </c>
      <c r="C74" s="21" t="s">
        <v>488</v>
      </c>
      <c r="D74" s="21" t="s">
        <v>489</v>
      </c>
      <c r="E74" s="21" t="s">
        <v>490</v>
      </c>
      <c r="F74" s="19" t="str">
        <f ca="1">_xlfn.XLOOKUP(__xlnm._FilterDatabase_1[[#This Row],[SAPSA Number]],'DS Point summary'!A:A,'DS Point summary'!E:E)</f>
        <v xml:space="preserve"> </v>
      </c>
      <c r="G74" s="21">
        <f ca="1">_xlfn.XLOOKUP(__xlnm._FilterDatabase_1[[#This Row],[SAPSA Number]],'DS Point summary'!A:A,'DS Point summary'!F:F)</f>
        <v>49</v>
      </c>
      <c r="H74" s="21" t="s">
        <v>674</v>
      </c>
      <c r="I74" s="23">
        <f t="shared" si="6"/>
        <v>0</v>
      </c>
      <c r="J74" s="24">
        <f t="shared" si="7"/>
        <v>0</v>
      </c>
      <c r="K74" s="25">
        <v>0</v>
      </c>
      <c r="L74" s="26">
        <v>0</v>
      </c>
      <c r="M74" s="25">
        <v>0</v>
      </c>
      <c r="N74" s="26">
        <v>0</v>
      </c>
      <c r="O74" s="25">
        <v>0</v>
      </c>
      <c r="P74" s="26">
        <v>0</v>
      </c>
      <c r="Q74" s="25">
        <v>0</v>
      </c>
      <c r="R74" s="26">
        <v>0</v>
      </c>
      <c r="S74" s="25">
        <v>0</v>
      </c>
      <c r="T74" s="26">
        <v>0</v>
      </c>
      <c r="U74" s="25">
        <v>0</v>
      </c>
      <c r="V74" s="26">
        <v>0</v>
      </c>
    </row>
    <row r="75" spans="1:22" x14ac:dyDescent="0.25">
      <c r="A75" s="19">
        <f t="shared" si="8"/>
        <v>27</v>
      </c>
      <c r="B75" s="43">
        <v>6395</v>
      </c>
      <c r="C75" s="119" t="s">
        <v>726</v>
      </c>
      <c r="D75" s="82" t="s">
        <v>727</v>
      </c>
      <c r="E75" s="82" t="str">
        <f>_xlfn.XLOOKUP(__xlnm._FilterDatabase_1[[#This Row],[SAPSA Number]],'DS Point summary'!A:A,'DS Point summary'!D:D)</f>
        <v>AJP</v>
      </c>
      <c r="F75" s="19" t="str">
        <f ca="1">_xlfn.XLOOKUP(__xlnm._FilterDatabase_1[[#This Row],[SAPSA Number]],'DS Point summary'!A:A,'DS Point summary'!E:E)</f>
        <v>S</v>
      </c>
      <c r="G75" s="21">
        <f ca="1">_xlfn.XLOOKUP(__xlnm._FilterDatabase_1[[#This Row],[SAPSA Number]],'DS Point summary'!A:A,'DS Point summary'!F:F)</f>
        <v>54</v>
      </c>
      <c r="H75" s="21" t="s">
        <v>674</v>
      </c>
      <c r="I75" s="23">
        <f t="shared" si="6"/>
        <v>0</v>
      </c>
      <c r="J75" s="24">
        <f t="shared" si="7"/>
        <v>0</v>
      </c>
      <c r="K75" s="25">
        <v>0</v>
      </c>
      <c r="L75" s="26">
        <v>0</v>
      </c>
      <c r="M75" s="25">
        <v>0</v>
      </c>
      <c r="N75" s="26">
        <v>0</v>
      </c>
      <c r="O75" s="25">
        <v>0</v>
      </c>
      <c r="P75" s="26">
        <v>0</v>
      </c>
      <c r="Q75" s="25">
        <v>0</v>
      </c>
      <c r="R75" s="26">
        <v>0</v>
      </c>
      <c r="S75" s="25">
        <v>0</v>
      </c>
      <c r="T75" s="26">
        <v>0</v>
      </c>
      <c r="U75" s="25">
        <v>0</v>
      </c>
      <c r="V75" s="26">
        <v>0</v>
      </c>
    </row>
    <row r="76" spans="1:22" x14ac:dyDescent="0.25">
      <c r="A76" s="34">
        <f t="shared" si="8"/>
        <v>27</v>
      </c>
      <c r="B76" s="35">
        <v>1636</v>
      </c>
      <c r="C76" s="47" t="s">
        <v>72</v>
      </c>
      <c r="D76" s="47" t="s">
        <v>74</v>
      </c>
      <c r="E76" s="53" t="s">
        <v>73</v>
      </c>
      <c r="F76" s="19" t="e">
        <f>_xlfn.XLOOKUP(__xlnm._FilterDatabase_1[[#This Row],[SAPSA Number]],'DS Point summary'!A:A,'DS Point summary'!E:E)</f>
        <v>#N/A</v>
      </c>
      <c r="G76" s="21" t="e">
        <f>_xlfn.XLOOKUP(__xlnm._FilterDatabase_1[[#This Row],[SAPSA Number]],'DS Point summary'!A:A,'DS Point summary'!F:F)</f>
        <v>#N/A</v>
      </c>
      <c r="H76" s="36" t="s">
        <v>674</v>
      </c>
      <c r="I76" s="37">
        <f t="shared" si="6"/>
        <v>0</v>
      </c>
      <c r="J76" s="24">
        <f t="shared" si="7"/>
        <v>0</v>
      </c>
      <c r="K76" s="25">
        <v>0</v>
      </c>
      <c r="L76" s="26">
        <v>0</v>
      </c>
      <c r="M76" s="25">
        <v>0</v>
      </c>
      <c r="N76" s="26">
        <v>0</v>
      </c>
      <c r="O76" s="25">
        <v>0</v>
      </c>
      <c r="P76" s="26">
        <v>0</v>
      </c>
      <c r="Q76" s="25">
        <v>0</v>
      </c>
      <c r="R76" s="26">
        <v>0</v>
      </c>
      <c r="S76" s="25">
        <v>0</v>
      </c>
      <c r="T76" s="26">
        <v>0</v>
      </c>
      <c r="U76" s="25">
        <v>0</v>
      </c>
      <c r="V76" s="26">
        <v>0</v>
      </c>
    </row>
    <row r="77" spans="1:22" x14ac:dyDescent="0.25">
      <c r="A77" s="34">
        <f t="shared" si="8"/>
        <v>27</v>
      </c>
      <c r="B77" s="53">
        <v>888</v>
      </c>
      <c r="C77" s="66" t="str">
        <f>_xlfn.XLOOKUP(__xlnm._FilterDatabase_1[[#This Row],[SAPSA Number]],'DS Point summary'!A:A,'DS Point summary'!B:B)</f>
        <v>Yolandi Elaine</v>
      </c>
      <c r="D77" s="66" t="str">
        <f>_xlfn.XLOOKUP(__xlnm._FilterDatabase_1[[#This Row],[SAPSA Number]],'DS Point summary'!A:A,'DS Point summary'!C:C)</f>
        <v>McAllister</v>
      </c>
      <c r="E77" s="66" t="str">
        <f>_xlfn.XLOOKUP(__xlnm._FilterDatabase_1[[#This Row],[SAPSA Number]],'DS Point summary'!A:A,'DS Point summary'!D:D)</f>
        <v>YE</v>
      </c>
      <c r="F77" s="19" t="str">
        <f>_xlfn.XLOOKUP(__xlnm._FilterDatabase_1[[#This Row],[SAPSA Number]],'DS Point summary'!A:A,'DS Point summary'!E:E)</f>
        <v>Lady</v>
      </c>
      <c r="G77" s="21">
        <f ca="1">_xlfn.XLOOKUP(__xlnm._FilterDatabase_1[[#This Row],[SAPSA Number]],'DS Point summary'!A:A,'DS Point summary'!F:F)</f>
        <v>53</v>
      </c>
      <c r="H77" s="36" t="s">
        <v>674</v>
      </c>
      <c r="I77" s="37">
        <f t="shared" si="6"/>
        <v>0</v>
      </c>
      <c r="J77" s="24">
        <f t="shared" si="7"/>
        <v>0</v>
      </c>
      <c r="K77" s="25">
        <v>0</v>
      </c>
      <c r="L77" s="26">
        <v>0</v>
      </c>
      <c r="M77" s="25">
        <v>0</v>
      </c>
      <c r="N77" s="26">
        <v>0</v>
      </c>
      <c r="O77" s="25">
        <v>0</v>
      </c>
      <c r="P77" s="26">
        <v>0</v>
      </c>
      <c r="Q77" s="25">
        <v>0</v>
      </c>
      <c r="R77" s="26">
        <v>0</v>
      </c>
      <c r="S77" s="25">
        <v>0</v>
      </c>
      <c r="T77" s="26">
        <v>0</v>
      </c>
      <c r="U77" s="25">
        <v>0</v>
      </c>
      <c r="V77" s="26">
        <v>0</v>
      </c>
    </row>
    <row r="78" spans="1:22" x14ac:dyDescent="0.25">
      <c r="A78" s="34">
        <f t="shared" si="8"/>
        <v>27</v>
      </c>
      <c r="B78" s="35">
        <v>2928</v>
      </c>
      <c r="C78" s="47" t="s">
        <v>151</v>
      </c>
      <c r="D78" s="47" t="s">
        <v>152</v>
      </c>
      <c r="E78" s="53" t="s">
        <v>153</v>
      </c>
      <c r="F78" s="19" t="str">
        <f ca="1">_xlfn.XLOOKUP(__xlnm._FilterDatabase_1[[#This Row],[SAPSA Number]],'DS Point summary'!A:A,'DS Point summary'!E:E)</f>
        <v>S</v>
      </c>
      <c r="G78" s="21">
        <f ca="1">_xlfn.XLOOKUP(__xlnm._FilterDatabase_1[[#This Row],[SAPSA Number]],'DS Point summary'!A:A,'DS Point summary'!F:F)</f>
        <v>56</v>
      </c>
      <c r="H78" s="36" t="s">
        <v>674</v>
      </c>
      <c r="I78" s="37">
        <f t="shared" si="6"/>
        <v>0</v>
      </c>
      <c r="J78" s="24">
        <f t="shared" si="7"/>
        <v>0</v>
      </c>
      <c r="K78" s="25">
        <v>0</v>
      </c>
      <c r="L78" s="26">
        <v>0</v>
      </c>
      <c r="M78" s="25">
        <v>0</v>
      </c>
      <c r="N78" s="26">
        <v>0</v>
      </c>
      <c r="O78" s="25">
        <v>0</v>
      </c>
      <c r="P78" s="26">
        <v>0</v>
      </c>
      <c r="Q78" s="25">
        <v>0</v>
      </c>
      <c r="R78" s="26">
        <v>0</v>
      </c>
      <c r="S78" s="25">
        <v>0</v>
      </c>
      <c r="T78" s="26">
        <v>0</v>
      </c>
      <c r="U78" s="25">
        <v>0</v>
      </c>
      <c r="V78" s="26">
        <v>0</v>
      </c>
    </row>
    <row r="79" spans="1:22" x14ac:dyDescent="0.25">
      <c r="A79" s="34">
        <f t="shared" si="8"/>
        <v>27</v>
      </c>
      <c r="B79" s="35">
        <v>1637</v>
      </c>
      <c r="C79" s="47" t="s">
        <v>38</v>
      </c>
      <c r="D79" s="47" t="s">
        <v>39</v>
      </c>
      <c r="E79" s="53" t="s">
        <v>40</v>
      </c>
      <c r="F79" s="19" t="str">
        <f ca="1">_xlfn.XLOOKUP(__xlnm._FilterDatabase_1[[#This Row],[SAPSA Number]],'DS Point summary'!A:A,'DS Point summary'!E:E)</f>
        <v>SS</v>
      </c>
      <c r="G79" s="21">
        <f ca="1">_xlfn.XLOOKUP(__xlnm._FilterDatabase_1[[#This Row],[SAPSA Number]],'DS Point summary'!A:A,'DS Point summary'!F:F)</f>
        <v>67</v>
      </c>
      <c r="H79" s="36" t="s">
        <v>674</v>
      </c>
      <c r="I79" s="37">
        <f t="shared" si="6"/>
        <v>0</v>
      </c>
      <c r="J79" s="24">
        <f t="shared" si="7"/>
        <v>0</v>
      </c>
      <c r="K79" s="25">
        <v>0</v>
      </c>
      <c r="L79" s="26">
        <v>0</v>
      </c>
      <c r="M79" s="25">
        <v>0</v>
      </c>
      <c r="N79" s="26">
        <v>0</v>
      </c>
      <c r="O79" s="25">
        <v>0</v>
      </c>
      <c r="P79" s="26">
        <v>0</v>
      </c>
      <c r="Q79" s="25">
        <v>0</v>
      </c>
      <c r="R79" s="26">
        <v>0</v>
      </c>
      <c r="S79" s="25">
        <v>0</v>
      </c>
      <c r="T79" s="26">
        <v>0</v>
      </c>
      <c r="U79" s="25">
        <v>0</v>
      </c>
      <c r="V79" s="26">
        <v>0</v>
      </c>
    </row>
    <row r="80" spans="1:22" x14ac:dyDescent="0.25">
      <c r="A80" s="34">
        <f t="shared" si="8"/>
        <v>27</v>
      </c>
      <c r="B80" s="53">
        <v>3842</v>
      </c>
      <c r="C80" s="66" t="str">
        <f>_xlfn.XLOOKUP(__xlnm._FilterDatabase_1[[#This Row],[SAPSA Number]],'DS Point summary'!A:A,'DS Point summary'!B:B)</f>
        <v>Gideon Coenraad</v>
      </c>
      <c r="D80" s="66" t="str">
        <f>_xlfn.XLOOKUP(__xlnm._FilterDatabase_1[[#This Row],[SAPSA Number]],'DS Point summary'!A:A,'DS Point summary'!C:C)</f>
        <v>Muller</v>
      </c>
      <c r="E80" s="66" t="str">
        <f>_xlfn.XLOOKUP(__xlnm._FilterDatabase_1[[#This Row],[SAPSA Number]],'DS Point summary'!A:A,'DS Point summary'!D:D)</f>
        <v>GC</v>
      </c>
      <c r="F80" s="19" t="str">
        <f ca="1">_xlfn.XLOOKUP(__xlnm._FilterDatabase_1[[#This Row],[SAPSA Number]],'DS Point summary'!A:A,'DS Point summary'!E:E)</f>
        <v xml:space="preserve"> </v>
      </c>
      <c r="G80" s="21">
        <f ca="1">_xlfn.XLOOKUP(__xlnm._FilterDatabase_1[[#This Row],[SAPSA Number]],'DS Point summary'!A:A,'DS Point summary'!F:F)</f>
        <v>42</v>
      </c>
      <c r="H80" s="36" t="s">
        <v>674</v>
      </c>
      <c r="I80" s="37">
        <f t="shared" si="6"/>
        <v>0</v>
      </c>
      <c r="J80" s="24">
        <f t="shared" si="7"/>
        <v>0</v>
      </c>
      <c r="K80" s="25">
        <v>0</v>
      </c>
      <c r="L80" s="26">
        <v>0</v>
      </c>
      <c r="M80" s="25">
        <v>0</v>
      </c>
      <c r="N80" s="26">
        <v>0</v>
      </c>
      <c r="O80" s="25">
        <v>0</v>
      </c>
      <c r="P80" s="26">
        <v>0</v>
      </c>
      <c r="Q80" s="25">
        <v>0</v>
      </c>
      <c r="R80" s="26">
        <v>0</v>
      </c>
      <c r="S80" s="25">
        <v>0</v>
      </c>
      <c r="T80" s="26">
        <v>0</v>
      </c>
      <c r="U80" s="25">
        <v>0</v>
      </c>
      <c r="V80" s="26">
        <v>0</v>
      </c>
    </row>
    <row r="81" spans="1:22" x14ac:dyDescent="0.25">
      <c r="A81" s="34">
        <f t="shared" si="8"/>
        <v>27</v>
      </c>
      <c r="B81" s="35">
        <v>5759</v>
      </c>
      <c r="C81" s="47" t="s">
        <v>424</v>
      </c>
      <c r="D81" s="47" t="s">
        <v>425</v>
      </c>
      <c r="E81" s="53" t="s">
        <v>426</v>
      </c>
      <c r="F81" s="19" t="str">
        <f>_xlfn.XLOOKUP(__xlnm._FilterDatabase_1[[#This Row],[SAPSA Number]],'DS Point summary'!A:A,'DS Point summary'!E:E)</f>
        <v>Lady</v>
      </c>
      <c r="G81" s="21">
        <f ca="1">_xlfn.XLOOKUP(__xlnm._FilterDatabase_1[[#This Row],[SAPSA Number]],'DS Point summary'!A:A,'DS Point summary'!F:F)</f>
        <v>38</v>
      </c>
      <c r="H81" s="36" t="s">
        <v>674</v>
      </c>
      <c r="I81" s="37">
        <f t="shared" si="6"/>
        <v>0</v>
      </c>
      <c r="J81" s="24">
        <f t="shared" si="7"/>
        <v>0</v>
      </c>
      <c r="K81" s="25">
        <v>0</v>
      </c>
      <c r="L81" s="26">
        <v>0</v>
      </c>
      <c r="M81" s="25">
        <v>0</v>
      </c>
      <c r="N81" s="26">
        <v>0</v>
      </c>
      <c r="O81" s="25">
        <v>0</v>
      </c>
      <c r="P81" s="26">
        <v>0</v>
      </c>
      <c r="Q81" s="25">
        <v>0</v>
      </c>
      <c r="R81" s="26">
        <v>0</v>
      </c>
      <c r="S81" s="25">
        <v>0</v>
      </c>
      <c r="T81" s="26">
        <v>0</v>
      </c>
      <c r="U81" s="25">
        <v>0</v>
      </c>
      <c r="V81" s="26">
        <v>0</v>
      </c>
    </row>
    <row r="82" spans="1:22" x14ac:dyDescent="0.25">
      <c r="A82" s="34">
        <f t="shared" si="8"/>
        <v>27</v>
      </c>
      <c r="B82" s="35">
        <v>400</v>
      </c>
      <c r="C82" s="47" t="str">
        <f>_xlfn.XLOOKUP(__xlnm._FilterDatabase_1[[#This Row],[SAPSA Number]],'DS Point summary'!A:A,'DS Point summary'!B:B)</f>
        <v>Sean Michael</v>
      </c>
      <c r="D82" s="47" t="str">
        <f>_xlfn.XLOOKUP(__xlnm._FilterDatabase_1[[#This Row],[SAPSA Number]],'DS Point summary'!A:A,'DS Point summary'!C:C)</f>
        <v>O'Donovan</v>
      </c>
      <c r="E82" s="53" t="str">
        <f>_xlfn.XLOOKUP(__xlnm._FilterDatabase_1[[#This Row],[SAPSA Number]],'DS Point summary'!A:A,'DS Point summary'!D:D)</f>
        <v>SM</v>
      </c>
      <c r="F82" s="19" t="str">
        <f ca="1">_xlfn.XLOOKUP(__xlnm._FilterDatabase_1[[#This Row],[SAPSA Number]],'DS Point summary'!A:A,'DS Point summary'!E:E)</f>
        <v>S</v>
      </c>
      <c r="G82" s="21">
        <f ca="1">_xlfn.XLOOKUP(__xlnm._FilterDatabase_1[[#This Row],[SAPSA Number]],'DS Point summary'!A:A,'DS Point summary'!F:F)</f>
        <v>57</v>
      </c>
      <c r="H82" s="36" t="s">
        <v>674</v>
      </c>
      <c r="I82" s="37">
        <f t="shared" si="6"/>
        <v>0</v>
      </c>
      <c r="J82" s="24">
        <f t="shared" si="7"/>
        <v>0</v>
      </c>
      <c r="K82" s="25">
        <v>0</v>
      </c>
      <c r="L82" s="26">
        <v>0</v>
      </c>
      <c r="M82" s="25">
        <v>0</v>
      </c>
      <c r="N82" s="26">
        <v>0</v>
      </c>
      <c r="O82" s="25">
        <v>0</v>
      </c>
      <c r="P82" s="26">
        <v>0</v>
      </c>
      <c r="Q82" s="25">
        <v>0</v>
      </c>
      <c r="R82" s="26">
        <v>0</v>
      </c>
      <c r="S82" s="25">
        <v>0</v>
      </c>
      <c r="T82" s="26">
        <v>0</v>
      </c>
      <c r="U82" s="25">
        <v>0</v>
      </c>
      <c r="V82" s="26">
        <v>0</v>
      </c>
    </row>
    <row r="83" spans="1:22" x14ac:dyDescent="0.25">
      <c r="A83" s="38">
        <f t="shared" si="8"/>
        <v>27</v>
      </c>
      <c r="B83" s="35">
        <v>401</v>
      </c>
      <c r="C83" s="47" t="s">
        <v>541</v>
      </c>
      <c r="D83" s="47" t="s">
        <v>542</v>
      </c>
      <c r="E83" s="53" t="s">
        <v>543</v>
      </c>
      <c r="F83" s="19" t="str">
        <f>_xlfn.XLOOKUP(__xlnm._FilterDatabase_1[[#This Row],[SAPSA Number]],'DS Point summary'!A:A,'DS Point summary'!E:E)</f>
        <v>Lady</v>
      </c>
      <c r="G83" s="21">
        <f ca="1">_xlfn.XLOOKUP(__xlnm._FilterDatabase_1[[#This Row],[SAPSA Number]],'DS Point summary'!A:A,'DS Point summary'!F:F)</f>
        <v>67</v>
      </c>
      <c r="H83" s="36" t="s">
        <v>674</v>
      </c>
      <c r="I83" s="37">
        <f t="shared" si="6"/>
        <v>0</v>
      </c>
      <c r="J83" s="24">
        <f t="shared" si="7"/>
        <v>0</v>
      </c>
      <c r="K83" s="25">
        <v>0</v>
      </c>
      <c r="L83" s="26">
        <v>0</v>
      </c>
      <c r="M83" s="25">
        <v>0</v>
      </c>
      <c r="N83" s="26">
        <v>0</v>
      </c>
      <c r="O83" s="25">
        <v>0</v>
      </c>
      <c r="P83" s="26">
        <v>0</v>
      </c>
      <c r="Q83" s="25">
        <v>0</v>
      </c>
      <c r="R83" s="26">
        <v>0</v>
      </c>
      <c r="S83" s="25">
        <v>0</v>
      </c>
      <c r="T83" s="26">
        <v>0</v>
      </c>
      <c r="U83" s="25">
        <v>0</v>
      </c>
      <c r="V83" s="26">
        <v>0</v>
      </c>
    </row>
    <row r="84" spans="1:22" x14ac:dyDescent="0.25">
      <c r="A84" s="38">
        <f t="shared" si="8"/>
        <v>27</v>
      </c>
      <c r="B84" s="35">
        <v>250</v>
      </c>
      <c r="C84" s="47" t="s">
        <v>19</v>
      </c>
      <c r="D84" s="47" t="s">
        <v>20</v>
      </c>
      <c r="E84" s="53" t="s">
        <v>21</v>
      </c>
      <c r="F84" s="19" t="str">
        <f ca="1">_xlfn.XLOOKUP(__xlnm._FilterDatabase_1[[#This Row],[SAPSA Number]],'DS Point summary'!A:A,'DS Point summary'!E:E)</f>
        <v>SS</v>
      </c>
      <c r="G84" s="21">
        <f ca="1">_xlfn.XLOOKUP(__xlnm._FilterDatabase_1[[#This Row],[SAPSA Number]],'DS Point summary'!A:A,'DS Point summary'!F:F)</f>
        <v>63</v>
      </c>
      <c r="H84" s="36" t="s">
        <v>674</v>
      </c>
      <c r="I84" s="37">
        <f t="shared" si="6"/>
        <v>0</v>
      </c>
      <c r="J84" s="24">
        <f t="shared" si="7"/>
        <v>0</v>
      </c>
      <c r="K84" s="25">
        <v>0</v>
      </c>
      <c r="L84" s="26">
        <v>0</v>
      </c>
      <c r="M84" s="25">
        <v>0</v>
      </c>
      <c r="N84" s="26">
        <v>0</v>
      </c>
      <c r="O84" s="25">
        <v>0</v>
      </c>
      <c r="P84" s="26">
        <v>0</v>
      </c>
      <c r="Q84" s="25">
        <v>0</v>
      </c>
      <c r="R84" s="26">
        <v>0</v>
      </c>
      <c r="S84" s="25">
        <v>0</v>
      </c>
      <c r="T84" s="26">
        <v>0</v>
      </c>
      <c r="U84" s="25">
        <v>0</v>
      </c>
      <c r="V84" s="26">
        <v>0</v>
      </c>
    </row>
    <row r="85" spans="1:22" x14ac:dyDescent="0.25">
      <c r="A85" s="38">
        <f t="shared" si="8"/>
        <v>27</v>
      </c>
      <c r="B85" s="53">
        <v>6470</v>
      </c>
      <c r="C85" s="66" t="str">
        <f>_xlfn.XLOOKUP(__xlnm._FilterDatabase_1[[#This Row],[SAPSA Number]],'DS Point summary'!A:A,'DS Point summary'!B:B)</f>
        <v>Koseelan (Seelan)</v>
      </c>
      <c r="D85" s="66" t="str">
        <f>_xlfn.XLOOKUP(__xlnm._FilterDatabase_1[[#This Row],[SAPSA Number]],'DS Point summary'!A:A,'DS Point summary'!C:C)</f>
        <v>Pillay</v>
      </c>
      <c r="E85" s="66" t="str">
        <f>_xlfn.XLOOKUP(__xlnm._FilterDatabase_1[[#This Row],[SAPSA Number]],'DS Point summary'!A:A,'DS Point summary'!D:D)</f>
        <v>K</v>
      </c>
      <c r="F85" s="19" t="str">
        <f ca="1">_xlfn.XLOOKUP(__xlnm._FilterDatabase_1[[#This Row],[SAPSA Number]],'DS Point summary'!A:A,'DS Point summary'!E:E)</f>
        <v xml:space="preserve"> </v>
      </c>
      <c r="G85" s="21">
        <f ca="1">_xlfn.XLOOKUP(__xlnm._FilterDatabase_1[[#This Row],[SAPSA Number]],'DS Point summary'!A:A,'DS Point summary'!F:F)</f>
        <v>46</v>
      </c>
      <c r="H85" s="36" t="s">
        <v>674</v>
      </c>
      <c r="I85" s="37">
        <f t="shared" si="6"/>
        <v>0</v>
      </c>
      <c r="J85" s="24">
        <f t="shared" si="7"/>
        <v>0</v>
      </c>
      <c r="K85" s="25">
        <v>0</v>
      </c>
      <c r="L85" s="26">
        <v>0</v>
      </c>
      <c r="M85" s="25">
        <v>0</v>
      </c>
      <c r="N85" s="26">
        <v>0</v>
      </c>
      <c r="O85" s="25">
        <v>0</v>
      </c>
      <c r="P85" s="26">
        <v>0</v>
      </c>
      <c r="Q85" s="25">
        <v>0</v>
      </c>
      <c r="R85" s="26">
        <v>0</v>
      </c>
      <c r="S85" s="25">
        <v>0</v>
      </c>
      <c r="T85" s="26">
        <v>0</v>
      </c>
      <c r="U85" s="25">
        <v>0</v>
      </c>
      <c r="V85" s="26">
        <v>0</v>
      </c>
    </row>
    <row r="86" spans="1:22" x14ac:dyDescent="0.25">
      <c r="A86" s="38">
        <f t="shared" si="8"/>
        <v>27</v>
      </c>
      <c r="B86" s="35">
        <v>3268</v>
      </c>
      <c r="C86" s="47" t="s">
        <v>263</v>
      </c>
      <c r="D86" s="47" t="s">
        <v>265</v>
      </c>
      <c r="E86" s="53" t="s">
        <v>264</v>
      </c>
      <c r="F86" s="19" t="str">
        <f ca="1">_xlfn.XLOOKUP(__xlnm._FilterDatabase_1[[#This Row],[SAPSA Number]],'DS Point summary'!A:A,'DS Point summary'!E:E)</f>
        <v>SS</v>
      </c>
      <c r="G86" s="21">
        <f ca="1">_xlfn.XLOOKUP(__xlnm._FilterDatabase_1[[#This Row],[SAPSA Number]],'DS Point summary'!A:A,'DS Point summary'!F:F)</f>
        <v>86</v>
      </c>
      <c r="H86" s="36" t="s">
        <v>674</v>
      </c>
      <c r="I86" s="37">
        <f t="shared" si="6"/>
        <v>0</v>
      </c>
      <c r="J86" s="24">
        <f t="shared" si="7"/>
        <v>0</v>
      </c>
      <c r="K86" s="25">
        <v>0</v>
      </c>
      <c r="L86" s="26">
        <v>0</v>
      </c>
      <c r="M86" s="25">
        <v>0</v>
      </c>
      <c r="N86" s="26">
        <v>0</v>
      </c>
      <c r="O86" s="25">
        <v>0</v>
      </c>
      <c r="P86" s="26">
        <v>0</v>
      </c>
      <c r="Q86" s="25">
        <v>0</v>
      </c>
      <c r="R86" s="26">
        <v>0</v>
      </c>
      <c r="S86" s="25">
        <v>0</v>
      </c>
      <c r="T86" s="26">
        <v>0</v>
      </c>
      <c r="U86" s="25">
        <v>0</v>
      </c>
      <c r="V86" s="26">
        <v>0</v>
      </c>
    </row>
    <row r="87" spans="1:22" x14ac:dyDescent="0.25">
      <c r="A87" s="38">
        <f t="shared" si="8"/>
        <v>27</v>
      </c>
      <c r="B87" s="35">
        <v>1929</v>
      </c>
      <c r="C87" s="47" t="s">
        <v>82</v>
      </c>
      <c r="D87" s="47" t="s">
        <v>83</v>
      </c>
      <c r="E87" s="53" t="s">
        <v>77</v>
      </c>
      <c r="F87" s="19" t="str">
        <f ca="1">_xlfn.XLOOKUP(__xlnm._FilterDatabase_1[[#This Row],[SAPSA Number]],'DS Point summary'!A:A,'DS Point summary'!E:E)</f>
        <v xml:space="preserve"> </v>
      </c>
      <c r="G87" s="21">
        <f ca="1">_xlfn.XLOOKUP(__xlnm._FilterDatabase_1[[#This Row],[SAPSA Number]],'DS Point summary'!A:A,'DS Point summary'!F:F)</f>
        <v>41</v>
      </c>
      <c r="H87" s="36" t="s">
        <v>674</v>
      </c>
      <c r="I87" s="37">
        <f t="shared" si="6"/>
        <v>0</v>
      </c>
      <c r="J87" s="24">
        <f t="shared" si="7"/>
        <v>0</v>
      </c>
      <c r="K87" s="25">
        <v>0</v>
      </c>
      <c r="L87" s="26">
        <v>0</v>
      </c>
      <c r="M87" s="25">
        <v>0</v>
      </c>
      <c r="N87" s="26">
        <v>0</v>
      </c>
      <c r="O87" s="25">
        <v>0</v>
      </c>
      <c r="P87" s="26">
        <v>0</v>
      </c>
      <c r="Q87" s="25">
        <v>0</v>
      </c>
      <c r="R87" s="26">
        <v>0</v>
      </c>
      <c r="S87" s="25">
        <v>0</v>
      </c>
      <c r="T87" s="26">
        <v>0</v>
      </c>
      <c r="U87" s="25">
        <v>0</v>
      </c>
      <c r="V87" s="26">
        <v>0</v>
      </c>
    </row>
    <row r="88" spans="1:22" x14ac:dyDescent="0.25">
      <c r="A88" s="38">
        <f t="shared" si="8"/>
        <v>27</v>
      </c>
      <c r="B88" s="53">
        <v>6381</v>
      </c>
      <c r="C88" s="66" t="str">
        <f>_xlfn.XLOOKUP(__xlnm._FilterDatabase_1[[#This Row],[SAPSA Number]],'DS Point summary'!A:A,'DS Point summary'!B:B)</f>
        <v>Gavin Alexander</v>
      </c>
      <c r="D88" s="66" t="str">
        <f>_xlfn.XLOOKUP(__xlnm._FilterDatabase_1[[#This Row],[SAPSA Number]],'DS Point summary'!A:A,'DS Point summary'!C:C)</f>
        <v>Riley</v>
      </c>
      <c r="E88" s="66" t="str">
        <f>_xlfn.XLOOKUP(__xlnm._FilterDatabase_1[[#This Row],[SAPSA Number]],'DS Point summary'!A:A,'DS Point summary'!D:D)</f>
        <v>GA</v>
      </c>
      <c r="F88" s="19" t="str">
        <f ca="1">_xlfn.XLOOKUP(__xlnm._FilterDatabase_1[[#This Row],[SAPSA Number]],'DS Point summary'!A:A,'DS Point summary'!E:E)</f>
        <v xml:space="preserve"> </v>
      </c>
      <c r="G88" s="21">
        <f ca="1">_xlfn.XLOOKUP(__xlnm._FilterDatabase_1[[#This Row],[SAPSA Number]],'DS Point summary'!A:A,'DS Point summary'!F:F)</f>
        <v>25</v>
      </c>
      <c r="H88" s="36" t="s">
        <v>674</v>
      </c>
      <c r="I88" s="37">
        <f t="shared" si="6"/>
        <v>0</v>
      </c>
      <c r="J88" s="24">
        <f t="shared" si="7"/>
        <v>0</v>
      </c>
      <c r="K88" s="25">
        <v>0</v>
      </c>
      <c r="L88" s="26">
        <v>0</v>
      </c>
      <c r="M88" s="25">
        <v>0</v>
      </c>
      <c r="N88" s="26">
        <v>0</v>
      </c>
      <c r="O88" s="25">
        <v>0</v>
      </c>
      <c r="P88" s="26">
        <v>0</v>
      </c>
      <c r="Q88" s="25">
        <v>0</v>
      </c>
      <c r="R88" s="26">
        <v>0</v>
      </c>
      <c r="S88" s="25">
        <v>0</v>
      </c>
      <c r="T88" s="26">
        <v>0</v>
      </c>
      <c r="U88" s="25">
        <v>0</v>
      </c>
      <c r="V88" s="26">
        <v>0</v>
      </c>
    </row>
    <row r="89" spans="1:22" x14ac:dyDescent="0.25">
      <c r="A89" s="38">
        <f t="shared" si="8"/>
        <v>27</v>
      </c>
      <c r="B89" s="35">
        <v>1838</v>
      </c>
      <c r="C89" s="47" t="s">
        <v>417</v>
      </c>
      <c r="D89" s="47" t="s">
        <v>418</v>
      </c>
      <c r="E89" s="53" t="s">
        <v>419</v>
      </c>
      <c r="F89" s="19" t="str">
        <f ca="1">_xlfn.XLOOKUP(__xlnm._FilterDatabase_1[[#This Row],[SAPSA Number]],'DS Point summary'!A:A,'DS Point summary'!E:E)</f>
        <v xml:space="preserve"> </v>
      </c>
      <c r="G89" s="21">
        <f ca="1">_xlfn.XLOOKUP(__xlnm._FilterDatabase_1[[#This Row],[SAPSA Number]],'DS Point summary'!A:A,'DS Point summary'!F:F)</f>
        <v>49</v>
      </c>
      <c r="H89" s="36" t="s">
        <v>674</v>
      </c>
      <c r="I89" s="37">
        <f t="shared" si="6"/>
        <v>0</v>
      </c>
      <c r="J89" s="24">
        <f t="shared" si="7"/>
        <v>0</v>
      </c>
      <c r="K89" s="25">
        <v>0</v>
      </c>
      <c r="L89" s="26">
        <v>0</v>
      </c>
      <c r="M89" s="25">
        <v>0</v>
      </c>
      <c r="N89" s="26">
        <v>0</v>
      </c>
      <c r="O89" s="25">
        <v>0</v>
      </c>
      <c r="P89" s="26">
        <v>0</v>
      </c>
      <c r="Q89" s="25">
        <v>0</v>
      </c>
      <c r="R89" s="26">
        <v>0</v>
      </c>
      <c r="S89" s="25">
        <v>0</v>
      </c>
      <c r="T89" s="26">
        <v>0</v>
      </c>
      <c r="U89" s="25">
        <v>0</v>
      </c>
      <c r="V89" s="26">
        <v>0</v>
      </c>
    </row>
    <row r="90" spans="1:22" x14ac:dyDescent="0.25">
      <c r="A90" s="38">
        <f t="shared" si="8"/>
        <v>27</v>
      </c>
      <c r="B90" s="35">
        <v>3703</v>
      </c>
      <c r="C90" s="47" t="s">
        <v>279</v>
      </c>
      <c r="D90" s="47" t="s">
        <v>280</v>
      </c>
      <c r="E90" s="53" t="s">
        <v>277</v>
      </c>
      <c r="F90" s="19" t="str">
        <f ca="1">_xlfn.XLOOKUP(__xlnm._FilterDatabase_1[[#This Row],[SAPSA Number]],'DS Point summary'!A:A,'DS Point summary'!E:E)</f>
        <v>S</v>
      </c>
      <c r="G90" s="21">
        <f ca="1">_xlfn.XLOOKUP(__xlnm._FilterDatabase_1[[#This Row],[SAPSA Number]],'DS Point summary'!A:A,'DS Point summary'!F:F)</f>
        <v>53</v>
      </c>
      <c r="H90" s="36" t="s">
        <v>674</v>
      </c>
      <c r="I90" s="37">
        <f t="shared" si="6"/>
        <v>0</v>
      </c>
      <c r="J90" s="24">
        <f t="shared" si="7"/>
        <v>0</v>
      </c>
      <c r="K90" s="25">
        <v>0</v>
      </c>
      <c r="L90" s="26">
        <v>0</v>
      </c>
      <c r="M90" s="25">
        <v>0</v>
      </c>
      <c r="N90" s="26">
        <v>0</v>
      </c>
      <c r="O90" s="25">
        <v>0</v>
      </c>
      <c r="P90" s="26">
        <v>0</v>
      </c>
      <c r="Q90" s="25">
        <v>0</v>
      </c>
      <c r="R90" s="26">
        <v>0</v>
      </c>
      <c r="S90" s="25">
        <v>0</v>
      </c>
      <c r="T90" s="26">
        <v>0</v>
      </c>
      <c r="U90" s="25">
        <v>0</v>
      </c>
      <c r="V90" s="26">
        <v>0</v>
      </c>
    </row>
    <row r="91" spans="1:22" x14ac:dyDescent="0.25">
      <c r="A91" s="38">
        <f t="shared" si="8"/>
        <v>27</v>
      </c>
      <c r="B91" s="35">
        <v>3822</v>
      </c>
      <c r="C91" s="47" t="s">
        <v>594</v>
      </c>
      <c r="D91" s="47" t="s">
        <v>595</v>
      </c>
      <c r="E91" s="53" t="s">
        <v>596</v>
      </c>
      <c r="F91" s="19" t="str">
        <f ca="1">_xlfn.XLOOKUP(__xlnm._FilterDatabase_1[[#This Row],[SAPSA Number]],'DS Point summary'!A:A,'DS Point summary'!E:E)</f>
        <v xml:space="preserve"> </v>
      </c>
      <c r="G91" s="21">
        <f ca="1">_xlfn.XLOOKUP(__xlnm._FilterDatabase_1[[#This Row],[SAPSA Number]],'DS Point summary'!A:A,'DS Point summary'!F:F)</f>
        <v>49</v>
      </c>
      <c r="H91" s="36" t="s">
        <v>674</v>
      </c>
      <c r="I91" s="37">
        <f t="shared" si="6"/>
        <v>0</v>
      </c>
      <c r="J91" s="24">
        <f t="shared" si="7"/>
        <v>0</v>
      </c>
      <c r="K91" s="25">
        <v>0</v>
      </c>
      <c r="L91" s="26">
        <v>0</v>
      </c>
      <c r="M91" s="25">
        <v>0</v>
      </c>
      <c r="N91" s="26">
        <v>0</v>
      </c>
      <c r="O91" s="25">
        <v>0</v>
      </c>
      <c r="P91" s="26">
        <v>0</v>
      </c>
      <c r="Q91" s="25">
        <v>0</v>
      </c>
      <c r="R91" s="26">
        <v>0</v>
      </c>
      <c r="S91" s="25">
        <v>0</v>
      </c>
      <c r="T91" s="26">
        <v>0</v>
      </c>
      <c r="U91" s="25">
        <v>0</v>
      </c>
      <c r="V91" s="26">
        <v>0</v>
      </c>
    </row>
    <row r="92" spans="1:22" x14ac:dyDescent="0.25">
      <c r="A92" s="34">
        <f t="shared" si="8"/>
        <v>27</v>
      </c>
      <c r="B92" s="35">
        <v>3209</v>
      </c>
      <c r="C92" s="47" t="s">
        <v>446</v>
      </c>
      <c r="D92" s="47" t="s">
        <v>447</v>
      </c>
      <c r="E92" s="53" t="s">
        <v>448</v>
      </c>
      <c r="F92" s="19" t="str">
        <f>_xlfn.XLOOKUP(__xlnm._FilterDatabase_1[[#This Row],[SAPSA Number]],'DS Point summary'!A:A,'DS Point summary'!E:E)</f>
        <v>S</v>
      </c>
      <c r="G92" s="21">
        <f ca="1">_xlfn.XLOOKUP(__xlnm._FilterDatabase_1[[#This Row],[SAPSA Number]],'DS Point summary'!A:A,'DS Point summary'!F:F)</f>
        <v>51</v>
      </c>
      <c r="H92" s="36" t="s">
        <v>674</v>
      </c>
      <c r="I92" s="37">
        <f t="shared" si="6"/>
        <v>0</v>
      </c>
      <c r="J92" s="24">
        <f t="shared" si="7"/>
        <v>0</v>
      </c>
      <c r="K92" s="25">
        <v>0</v>
      </c>
      <c r="L92" s="26">
        <v>0</v>
      </c>
      <c r="M92" s="25">
        <v>0</v>
      </c>
      <c r="N92" s="26">
        <v>0</v>
      </c>
      <c r="O92" s="25">
        <v>0</v>
      </c>
      <c r="P92" s="26">
        <v>0</v>
      </c>
      <c r="Q92" s="25">
        <v>0</v>
      </c>
      <c r="R92" s="26">
        <v>0</v>
      </c>
      <c r="S92" s="25">
        <v>0</v>
      </c>
      <c r="T92" s="26">
        <v>0</v>
      </c>
      <c r="U92" s="25">
        <v>0</v>
      </c>
      <c r="V92" s="26">
        <v>0</v>
      </c>
    </row>
    <row r="93" spans="1:22" x14ac:dyDescent="0.25">
      <c r="A93" s="34">
        <f t="shared" si="8"/>
        <v>27</v>
      </c>
      <c r="B93" s="35">
        <v>4966</v>
      </c>
      <c r="C93" s="47" t="s">
        <v>621</v>
      </c>
      <c r="D93" s="47" t="s">
        <v>622</v>
      </c>
      <c r="E93" s="53" t="s">
        <v>73</v>
      </c>
      <c r="F93" s="19" t="str">
        <f ca="1">_xlfn.XLOOKUP(__xlnm._FilterDatabase_1[[#This Row],[SAPSA Number]],'DS Point summary'!A:A,'DS Point summary'!E:E)</f>
        <v xml:space="preserve"> </v>
      </c>
      <c r="G93" s="21">
        <f ca="1">_xlfn.XLOOKUP(__xlnm._FilterDatabase_1[[#This Row],[SAPSA Number]],'DS Point summary'!A:A,'DS Point summary'!F:F)</f>
        <v>33</v>
      </c>
      <c r="H93" s="36" t="s">
        <v>674</v>
      </c>
      <c r="I93" s="37">
        <f t="shared" si="6"/>
        <v>0</v>
      </c>
      <c r="J93" s="24">
        <f t="shared" si="7"/>
        <v>0</v>
      </c>
      <c r="K93" s="25">
        <v>0</v>
      </c>
      <c r="L93" s="26">
        <v>0</v>
      </c>
      <c r="M93" s="25">
        <v>0</v>
      </c>
      <c r="N93" s="26">
        <v>0</v>
      </c>
      <c r="O93" s="25">
        <v>0</v>
      </c>
      <c r="P93" s="26">
        <v>0</v>
      </c>
      <c r="Q93" s="25">
        <v>0</v>
      </c>
      <c r="R93" s="26">
        <v>0</v>
      </c>
      <c r="S93" s="25">
        <v>0</v>
      </c>
      <c r="T93" s="26">
        <v>0</v>
      </c>
      <c r="U93" s="25">
        <v>0</v>
      </c>
      <c r="V93" s="26">
        <v>0</v>
      </c>
    </row>
    <row r="94" spans="1:22" x14ac:dyDescent="0.25">
      <c r="A94" s="34">
        <f t="shared" si="8"/>
        <v>27</v>
      </c>
      <c r="B94" s="47">
        <v>1550</v>
      </c>
      <c r="C94" s="47" t="str">
        <f>_xlfn.XLOOKUP(__xlnm._FilterDatabase_1[[#This Row],[SAPSA Number]],'DS Point summary'!A:A,'DS Point summary'!B:B)</f>
        <v>Christopher Mark</v>
      </c>
      <c r="D94" s="66" t="str">
        <f>_xlfn.XLOOKUP(__xlnm._FilterDatabase_1[[#This Row],[SAPSA Number]],'DS Point summary'!A:A,'DS Point summary'!C:C)</f>
        <v>Shadwell</v>
      </c>
      <c r="E94" s="53" t="str">
        <f>_xlfn.XLOOKUP(__xlnm._FilterDatabase_1[[#This Row],[SAPSA Number]],'DS Point summary'!A:A,'DS Point summary'!D:D)</f>
        <v>CM</v>
      </c>
      <c r="F94" s="19" t="str">
        <f ca="1">_xlfn.XLOOKUP(__xlnm._FilterDatabase_1[[#This Row],[SAPSA Number]],'DS Point summary'!A:A,'DS Point summary'!E:E)</f>
        <v xml:space="preserve"> </v>
      </c>
      <c r="G94" s="21">
        <f ca="1">_xlfn.XLOOKUP(__xlnm._FilterDatabase_1[[#This Row],[SAPSA Number]],'DS Point summary'!A:A,'DS Point summary'!F:F)</f>
        <v>34</v>
      </c>
      <c r="H94" s="36" t="s">
        <v>674</v>
      </c>
      <c r="I94" s="37">
        <f t="shared" si="6"/>
        <v>0</v>
      </c>
      <c r="J94" s="24">
        <f t="shared" si="7"/>
        <v>0</v>
      </c>
      <c r="K94" s="25">
        <v>0</v>
      </c>
      <c r="L94" s="26">
        <v>0</v>
      </c>
      <c r="M94" s="25">
        <v>0</v>
      </c>
      <c r="N94" s="26">
        <v>0</v>
      </c>
      <c r="O94" s="25">
        <v>0</v>
      </c>
      <c r="P94" s="26">
        <v>0</v>
      </c>
      <c r="Q94" s="25">
        <v>0</v>
      </c>
      <c r="R94" s="26">
        <v>0</v>
      </c>
      <c r="S94" s="25">
        <v>0</v>
      </c>
      <c r="T94" s="26">
        <v>0</v>
      </c>
      <c r="U94" s="25">
        <v>0</v>
      </c>
      <c r="V94" s="26">
        <v>0</v>
      </c>
    </row>
    <row r="95" spans="1:22" x14ac:dyDescent="0.25">
      <c r="A95" s="38">
        <f t="shared" si="8"/>
        <v>27</v>
      </c>
      <c r="B95" s="39">
        <v>3587</v>
      </c>
      <c r="C95" s="48" t="s">
        <v>135</v>
      </c>
      <c r="D95" s="48" t="s">
        <v>136</v>
      </c>
      <c r="E95" s="47" t="s">
        <v>137</v>
      </c>
      <c r="F95" s="19" t="str">
        <f ca="1">_xlfn.XLOOKUP(__xlnm._FilterDatabase_1[[#This Row],[SAPSA Number]],'DS Point summary'!A:A,'DS Point summary'!E:E)</f>
        <v xml:space="preserve"> </v>
      </c>
      <c r="G95" s="21">
        <f ca="1">_xlfn.XLOOKUP(__xlnm._FilterDatabase_1[[#This Row],[SAPSA Number]],'DS Point summary'!A:A,'DS Point summary'!F:F)</f>
        <v>37</v>
      </c>
      <c r="H95" s="36" t="s">
        <v>674</v>
      </c>
      <c r="I95" s="37">
        <f t="shared" si="6"/>
        <v>0</v>
      </c>
      <c r="J95" s="24">
        <f t="shared" si="7"/>
        <v>0</v>
      </c>
      <c r="K95" s="25">
        <v>0</v>
      </c>
      <c r="L95" s="26">
        <v>0</v>
      </c>
      <c r="M95" s="25">
        <v>0</v>
      </c>
      <c r="N95" s="26">
        <v>0</v>
      </c>
      <c r="O95" s="25">
        <v>0</v>
      </c>
      <c r="P95" s="26">
        <v>0</v>
      </c>
      <c r="Q95" s="25">
        <v>0</v>
      </c>
      <c r="R95" s="26">
        <v>0</v>
      </c>
      <c r="S95" s="25">
        <v>0</v>
      </c>
      <c r="T95" s="26">
        <v>0</v>
      </c>
      <c r="U95" s="25">
        <v>0</v>
      </c>
      <c r="V95" s="26">
        <v>0</v>
      </c>
    </row>
    <row r="96" spans="1:22" x14ac:dyDescent="0.25">
      <c r="A96" s="38">
        <f t="shared" si="8"/>
        <v>27</v>
      </c>
      <c r="B96" s="35">
        <v>572</v>
      </c>
      <c r="C96" s="47" t="s">
        <v>176</v>
      </c>
      <c r="D96" s="47" t="s">
        <v>177</v>
      </c>
      <c r="E96" s="53" t="s">
        <v>176</v>
      </c>
      <c r="F96" s="19" t="str">
        <f ca="1">_xlfn.XLOOKUP(__xlnm._FilterDatabase_1[[#This Row],[SAPSA Number]],'DS Point summary'!A:A,'DS Point summary'!E:E)</f>
        <v>S</v>
      </c>
      <c r="G96" s="21">
        <f ca="1">_xlfn.XLOOKUP(__xlnm._FilterDatabase_1[[#This Row],[SAPSA Number]],'DS Point summary'!A:A,'DS Point summary'!F:F)</f>
        <v>57</v>
      </c>
      <c r="H96" s="36" t="s">
        <v>674</v>
      </c>
      <c r="I96" s="37">
        <f t="shared" si="6"/>
        <v>0</v>
      </c>
      <c r="J96" s="24">
        <f t="shared" si="7"/>
        <v>0</v>
      </c>
      <c r="K96" s="25">
        <v>0</v>
      </c>
      <c r="L96" s="26">
        <v>0</v>
      </c>
      <c r="M96" s="25">
        <v>0</v>
      </c>
      <c r="N96" s="26">
        <v>0</v>
      </c>
      <c r="O96" s="25">
        <v>0</v>
      </c>
      <c r="P96" s="26">
        <v>0</v>
      </c>
      <c r="Q96" s="25">
        <v>0</v>
      </c>
      <c r="R96" s="26">
        <v>0</v>
      </c>
      <c r="S96" s="25">
        <v>0</v>
      </c>
      <c r="T96" s="26">
        <v>0</v>
      </c>
      <c r="U96" s="25">
        <v>0</v>
      </c>
      <c r="V96" s="26">
        <v>0</v>
      </c>
    </row>
    <row r="97" spans="1:22" x14ac:dyDescent="0.25">
      <c r="A97" s="34">
        <f t="shared" si="8"/>
        <v>27</v>
      </c>
      <c r="B97" s="35">
        <v>1321</v>
      </c>
      <c r="C97" s="47" t="s">
        <v>466</v>
      </c>
      <c r="D97" s="47" t="s">
        <v>467</v>
      </c>
      <c r="E97" s="53" t="s">
        <v>468</v>
      </c>
      <c r="F97" s="19" t="str">
        <f ca="1">_xlfn.XLOOKUP(__xlnm._FilterDatabase_1[[#This Row],[SAPSA Number]],'DS Point summary'!A:A,'DS Point summary'!E:E)</f>
        <v xml:space="preserve"> </v>
      </c>
      <c r="G97" s="36">
        <f ca="1">_xlfn.XLOOKUP(__xlnm._FilterDatabase_1[[#This Row],[SAPSA Number]],'DS Point summary'!A:A,'DS Point summary'!F:F)</f>
        <v>49</v>
      </c>
      <c r="H97" s="36" t="s">
        <v>674</v>
      </c>
      <c r="I97" s="37">
        <f t="shared" si="6"/>
        <v>0</v>
      </c>
      <c r="J97" s="24">
        <f t="shared" si="7"/>
        <v>0</v>
      </c>
      <c r="K97" s="25">
        <v>0</v>
      </c>
      <c r="L97" s="26">
        <v>0</v>
      </c>
      <c r="M97" s="25">
        <v>0</v>
      </c>
      <c r="N97" s="26">
        <v>0</v>
      </c>
      <c r="O97" s="25">
        <v>0</v>
      </c>
      <c r="P97" s="26">
        <v>0</v>
      </c>
      <c r="Q97" s="25">
        <v>0</v>
      </c>
      <c r="R97" s="26">
        <v>0</v>
      </c>
      <c r="S97" s="25">
        <v>0</v>
      </c>
      <c r="T97" s="26">
        <v>0</v>
      </c>
      <c r="U97" s="25">
        <v>0</v>
      </c>
      <c r="V97" s="26">
        <v>0</v>
      </c>
    </row>
    <row r="98" spans="1:22" x14ac:dyDescent="0.25">
      <c r="A98" s="34">
        <f t="shared" si="8"/>
        <v>27</v>
      </c>
      <c r="B98" s="35">
        <v>3832</v>
      </c>
      <c r="C98" s="47" t="s">
        <v>169</v>
      </c>
      <c r="D98" s="47" t="s">
        <v>170</v>
      </c>
      <c r="E98" s="53" t="s">
        <v>171</v>
      </c>
      <c r="F98" s="19" t="str">
        <f>_xlfn.XLOOKUP(__xlnm._FilterDatabase_1[[#This Row],[SAPSA Number]],'DS Point summary'!A:A,'DS Point summary'!E:E)</f>
        <v>S</v>
      </c>
      <c r="G98" s="36">
        <f ca="1">_xlfn.XLOOKUP(__xlnm._FilterDatabase_1[[#This Row],[SAPSA Number]],'DS Point summary'!A:A,'DS Point summary'!F:F)</f>
        <v>50</v>
      </c>
      <c r="H98" s="36" t="s">
        <v>674</v>
      </c>
      <c r="I98" s="37">
        <f t="shared" ref="I98:I125" si="9">(IF(K98&gt;0,1,0)+(IF(L98&gt;0,1,0))+(IF(M98&gt;0,1,0))+(IF(N98&gt;0,1,0))+(IF(O98&gt;0,1,0))+(IF(P98&gt;0,1,0))+(IF(Q98&gt;0,1,0))+(IF(R98&gt;0,1,0))+(IF(S98&gt;0,1,0))+(IF(T98&gt;0,1,0))+(IF(U98&gt;0,1,0))+(IF(V98&gt;0,1,0)))</f>
        <v>0</v>
      </c>
      <c r="J98" s="24">
        <f t="shared" ref="J98:J125" si="10">(LARGE(K98:U98,1)+LARGE(K98:U98,2)+LARGE(K98:U98,3)+LARGE(K98:U98,4)+LARGE(K98:U98,5))/5</f>
        <v>0</v>
      </c>
      <c r="K98" s="25">
        <v>0</v>
      </c>
      <c r="L98" s="26">
        <v>0</v>
      </c>
      <c r="M98" s="25">
        <v>0</v>
      </c>
      <c r="N98" s="26">
        <v>0</v>
      </c>
      <c r="O98" s="25">
        <v>0</v>
      </c>
      <c r="P98" s="26">
        <v>0</v>
      </c>
      <c r="Q98" s="25">
        <v>0</v>
      </c>
      <c r="R98" s="26">
        <v>0</v>
      </c>
      <c r="S98" s="25">
        <v>0</v>
      </c>
      <c r="T98" s="26">
        <v>0</v>
      </c>
      <c r="U98" s="25">
        <v>0</v>
      </c>
      <c r="V98" s="26">
        <v>0</v>
      </c>
    </row>
    <row r="99" spans="1:22" x14ac:dyDescent="0.25">
      <c r="A99" s="34">
        <f t="shared" ref="A99:A124" si="11">RANK(J99,J$2:J$137,0)</f>
        <v>27</v>
      </c>
      <c r="B99" s="35">
        <v>3395</v>
      </c>
      <c r="C99" s="47" t="s">
        <v>46</v>
      </c>
      <c r="D99" s="47" t="s">
        <v>47</v>
      </c>
      <c r="E99" s="53" t="s">
        <v>27</v>
      </c>
      <c r="F99" s="19" t="str">
        <f>_xlfn.XLOOKUP(__xlnm._FilterDatabase_1[[#This Row],[SAPSA Number]],'DS Point summary'!A:A,'DS Point summary'!E:E)</f>
        <v>Lady</v>
      </c>
      <c r="G99" s="36">
        <f ca="1">_xlfn.XLOOKUP(__xlnm._FilterDatabase_1[[#This Row],[SAPSA Number]],'DS Point summary'!A:A,'DS Point summary'!F:F)</f>
        <v>54</v>
      </c>
      <c r="H99" s="36" t="s">
        <v>674</v>
      </c>
      <c r="I99" s="37">
        <f t="shared" si="9"/>
        <v>0</v>
      </c>
      <c r="J99" s="24">
        <f t="shared" si="10"/>
        <v>0</v>
      </c>
      <c r="K99" s="25">
        <v>0</v>
      </c>
      <c r="L99" s="26">
        <v>0</v>
      </c>
      <c r="M99" s="25">
        <v>0</v>
      </c>
      <c r="N99" s="26">
        <v>0</v>
      </c>
      <c r="O99" s="25">
        <v>0</v>
      </c>
      <c r="P99" s="26">
        <v>0</v>
      </c>
      <c r="Q99" s="25">
        <v>0</v>
      </c>
      <c r="R99" s="26">
        <v>0</v>
      </c>
      <c r="S99" s="25">
        <v>0</v>
      </c>
      <c r="T99" s="26">
        <v>0</v>
      </c>
      <c r="U99" s="25">
        <v>0</v>
      </c>
      <c r="V99" s="26">
        <v>0</v>
      </c>
    </row>
    <row r="100" spans="1:22" x14ac:dyDescent="0.25">
      <c r="A100" s="34">
        <f t="shared" si="11"/>
        <v>27</v>
      </c>
      <c r="B100" s="35">
        <v>3396</v>
      </c>
      <c r="C100" s="47" t="s">
        <v>334</v>
      </c>
      <c r="D100" s="47" t="s">
        <v>47</v>
      </c>
      <c r="E100" s="53" t="s">
        <v>335</v>
      </c>
      <c r="F100" s="19" t="str">
        <f ca="1">_xlfn.XLOOKUP(__xlnm._FilterDatabase_1[[#This Row],[SAPSA Number]],'DS Point summary'!A:A,'DS Point summary'!E:E)</f>
        <v>SS</v>
      </c>
      <c r="G100" s="36">
        <f ca="1">_xlfn.XLOOKUP(__xlnm._FilterDatabase_1[[#This Row],[SAPSA Number]],'DS Point summary'!A:A,'DS Point summary'!F:F)</f>
        <v>68</v>
      </c>
      <c r="H100" s="36" t="s">
        <v>674</v>
      </c>
      <c r="I100" s="37">
        <f t="shared" si="9"/>
        <v>0</v>
      </c>
      <c r="J100" s="24">
        <f t="shared" si="10"/>
        <v>0</v>
      </c>
      <c r="K100" s="25">
        <v>0</v>
      </c>
      <c r="L100" s="26">
        <v>0</v>
      </c>
      <c r="M100" s="25">
        <v>0</v>
      </c>
      <c r="N100" s="26">
        <v>0</v>
      </c>
      <c r="O100" s="25">
        <v>0</v>
      </c>
      <c r="P100" s="26">
        <v>0</v>
      </c>
      <c r="Q100" s="25">
        <v>0</v>
      </c>
      <c r="R100" s="26">
        <v>0</v>
      </c>
      <c r="S100" s="25">
        <v>0</v>
      </c>
      <c r="T100" s="26">
        <v>0</v>
      </c>
      <c r="U100" s="25">
        <v>0</v>
      </c>
      <c r="V100" s="26">
        <v>0</v>
      </c>
    </row>
    <row r="101" spans="1:22" x14ac:dyDescent="0.25">
      <c r="A101" s="34">
        <f t="shared" si="11"/>
        <v>27</v>
      </c>
      <c r="B101" s="35">
        <v>2688</v>
      </c>
      <c r="C101" s="47" t="s">
        <v>188</v>
      </c>
      <c r="D101" s="47" t="s">
        <v>164</v>
      </c>
      <c r="E101" s="53" t="s">
        <v>189</v>
      </c>
      <c r="F101" s="19" t="str">
        <f ca="1">_xlfn.XLOOKUP(__xlnm._FilterDatabase_1[[#This Row],[SAPSA Number]],'DS Point summary'!A:A,'DS Point summary'!E:E)</f>
        <v>Jnr</v>
      </c>
      <c r="G101" s="36">
        <f ca="1">_xlfn.XLOOKUP(__xlnm._FilterDatabase_1[[#This Row],[SAPSA Number]],'DS Point summary'!A:A,'DS Point summary'!F:F)</f>
        <v>20</v>
      </c>
      <c r="H101" s="36" t="s">
        <v>674</v>
      </c>
      <c r="I101" s="37">
        <f t="shared" si="9"/>
        <v>0</v>
      </c>
      <c r="J101" s="24">
        <f t="shared" si="10"/>
        <v>0</v>
      </c>
      <c r="K101" s="25">
        <v>0</v>
      </c>
      <c r="L101" s="26">
        <v>0</v>
      </c>
      <c r="M101" s="25">
        <v>0</v>
      </c>
      <c r="N101" s="26">
        <v>0</v>
      </c>
      <c r="O101" s="25">
        <v>0</v>
      </c>
      <c r="P101" s="26">
        <v>0</v>
      </c>
      <c r="Q101" s="25">
        <v>0</v>
      </c>
      <c r="R101" s="26">
        <v>0</v>
      </c>
      <c r="S101" s="25">
        <v>0</v>
      </c>
      <c r="T101" s="26">
        <v>0</v>
      </c>
      <c r="U101" s="25">
        <v>0</v>
      </c>
      <c r="V101" s="26">
        <v>0</v>
      </c>
    </row>
    <row r="102" spans="1:22" x14ac:dyDescent="0.25">
      <c r="A102" s="34">
        <f t="shared" si="11"/>
        <v>27</v>
      </c>
      <c r="B102" s="35">
        <v>3836</v>
      </c>
      <c r="C102" s="47" t="s">
        <v>158</v>
      </c>
      <c r="D102" s="47" t="s">
        <v>164</v>
      </c>
      <c r="E102" s="53" t="s">
        <v>144</v>
      </c>
      <c r="F102" s="19" t="str">
        <f ca="1">_xlfn.XLOOKUP(__xlnm._FilterDatabase_1[[#This Row],[SAPSA Number]],'DS Point summary'!A:A,'DS Point summary'!E:E)</f>
        <v>SS</v>
      </c>
      <c r="G102" s="36">
        <f ca="1">_xlfn.XLOOKUP(__xlnm._FilterDatabase_1[[#This Row],[SAPSA Number]],'DS Point summary'!A:A,'DS Point summary'!F:F)</f>
        <v>65</v>
      </c>
      <c r="H102" s="36" t="s">
        <v>674</v>
      </c>
      <c r="I102" s="37">
        <f t="shared" si="9"/>
        <v>0</v>
      </c>
      <c r="J102" s="24">
        <f t="shared" si="10"/>
        <v>0</v>
      </c>
      <c r="K102" s="25">
        <v>0</v>
      </c>
      <c r="L102" s="26">
        <v>0</v>
      </c>
      <c r="M102" s="25">
        <v>0</v>
      </c>
      <c r="N102" s="26">
        <v>0</v>
      </c>
      <c r="O102" s="25">
        <v>0</v>
      </c>
      <c r="P102" s="26">
        <v>0</v>
      </c>
      <c r="Q102" s="25">
        <v>0</v>
      </c>
      <c r="R102" s="26">
        <v>0</v>
      </c>
      <c r="S102" s="25">
        <v>0</v>
      </c>
      <c r="T102" s="26">
        <v>0</v>
      </c>
      <c r="U102" s="25">
        <v>0</v>
      </c>
      <c r="V102" s="26">
        <v>0</v>
      </c>
    </row>
    <row r="103" spans="1:22" x14ac:dyDescent="0.25">
      <c r="A103" s="34">
        <f t="shared" si="11"/>
        <v>27</v>
      </c>
      <c r="B103" s="35">
        <v>475</v>
      </c>
      <c r="C103" s="47" t="s">
        <v>608</v>
      </c>
      <c r="D103" s="47" t="s">
        <v>609</v>
      </c>
      <c r="E103" s="53" t="s">
        <v>603</v>
      </c>
      <c r="F103" s="19" t="str">
        <f ca="1">_xlfn.XLOOKUP(__xlnm._FilterDatabase_1[[#This Row],[SAPSA Number]],'DS Point summary'!A:A,'DS Point summary'!E:E)</f>
        <v xml:space="preserve"> </v>
      </c>
      <c r="G103" s="36">
        <f ca="1">_xlfn.XLOOKUP(__xlnm._FilterDatabase_1[[#This Row],[SAPSA Number]],'DS Point summary'!A:A,'DS Point summary'!F:F)</f>
        <v>49</v>
      </c>
      <c r="H103" s="36" t="s">
        <v>674</v>
      </c>
      <c r="I103" s="37">
        <f t="shared" si="9"/>
        <v>0</v>
      </c>
      <c r="J103" s="24">
        <f t="shared" si="10"/>
        <v>0</v>
      </c>
      <c r="K103" s="25">
        <v>0</v>
      </c>
      <c r="L103" s="26">
        <v>0</v>
      </c>
      <c r="M103" s="25">
        <v>0</v>
      </c>
      <c r="N103" s="26">
        <v>0</v>
      </c>
      <c r="O103" s="25">
        <v>0</v>
      </c>
      <c r="P103" s="26">
        <v>0</v>
      </c>
      <c r="Q103" s="25">
        <v>0</v>
      </c>
      <c r="R103" s="26">
        <v>0</v>
      </c>
      <c r="S103" s="25">
        <v>0</v>
      </c>
      <c r="T103" s="26">
        <v>0</v>
      </c>
      <c r="U103" s="25">
        <v>0</v>
      </c>
      <c r="V103" s="26">
        <v>0</v>
      </c>
    </row>
    <row r="104" spans="1:22" x14ac:dyDescent="0.25">
      <c r="A104" s="34">
        <f t="shared" si="11"/>
        <v>27</v>
      </c>
      <c r="B104" s="53">
        <v>269</v>
      </c>
      <c r="C104" s="66" t="str">
        <f>_xlfn.XLOOKUP(__xlnm._FilterDatabase_1[[#This Row],[SAPSA Number]],'DS Point summary'!A:A,'DS Point summary'!B:B)</f>
        <v>Ruark</v>
      </c>
      <c r="D104" s="66" t="str">
        <f>_xlfn.XLOOKUP(__xlnm._FilterDatabase_1[[#This Row],[SAPSA Number]],'DS Point summary'!A:A,'DS Point summary'!C:C)</f>
        <v>Swanepoel</v>
      </c>
      <c r="E104" s="66" t="str">
        <f>_xlfn.XLOOKUP(__xlnm._FilterDatabase_1[[#This Row],[SAPSA Number]],'DS Point summary'!A:A,'DS Point summary'!D:D)</f>
        <v>R</v>
      </c>
      <c r="F104" s="19" t="str">
        <f ca="1">_xlfn.XLOOKUP(__xlnm._FilterDatabase_1[[#This Row],[SAPSA Number]],'DS Point summary'!A:A,'DS Point summary'!E:E)</f>
        <v xml:space="preserve"> </v>
      </c>
      <c r="G104" s="36">
        <f ca="1">_xlfn.XLOOKUP(__xlnm._FilterDatabase_1[[#This Row],[SAPSA Number]],'DS Point summary'!A:A,'DS Point summary'!F:F)</f>
        <v>39</v>
      </c>
      <c r="H104" s="36" t="s">
        <v>674</v>
      </c>
      <c r="I104" s="37">
        <f t="shared" si="9"/>
        <v>0</v>
      </c>
      <c r="J104" s="24">
        <f t="shared" si="10"/>
        <v>0</v>
      </c>
      <c r="K104" s="25">
        <v>0</v>
      </c>
      <c r="L104" s="26">
        <v>0</v>
      </c>
      <c r="M104" s="25">
        <v>0</v>
      </c>
      <c r="N104" s="26">
        <v>0</v>
      </c>
      <c r="O104" s="25">
        <v>0</v>
      </c>
      <c r="P104" s="26">
        <v>0</v>
      </c>
      <c r="Q104" s="25">
        <v>0</v>
      </c>
      <c r="R104" s="26">
        <v>0</v>
      </c>
      <c r="S104" s="25">
        <v>0</v>
      </c>
      <c r="T104" s="26">
        <v>0</v>
      </c>
      <c r="U104" s="25">
        <v>0</v>
      </c>
      <c r="V104" s="26">
        <v>0</v>
      </c>
    </row>
    <row r="105" spans="1:22" x14ac:dyDescent="0.25">
      <c r="A105" s="34">
        <f t="shared" si="11"/>
        <v>27</v>
      </c>
      <c r="B105" s="35">
        <v>4858</v>
      </c>
      <c r="C105" s="47" t="s">
        <v>347</v>
      </c>
      <c r="D105" s="47" t="s">
        <v>348</v>
      </c>
      <c r="E105" s="53" t="s">
        <v>349</v>
      </c>
      <c r="F105" s="19" t="str">
        <f ca="1">_xlfn.XLOOKUP(__xlnm._FilterDatabase_1[[#This Row],[SAPSA Number]],'DS Point summary'!A:A,'DS Point summary'!E:E)</f>
        <v xml:space="preserve"> </v>
      </c>
      <c r="G105" s="36">
        <f ca="1">_xlfn.XLOOKUP(__xlnm._FilterDatabase_1[[#This Row],[SAPSA Number]],'DS Point summary'!A:A,'DS Point summary'!F:F)</f>
        <v>28</v>
      </c>
      <c r="H105" s="36" t="s">
        <v>674</v>
      </c>
      <c r="I105" s="37">
        <f t="shared" si="9"/>
        <v>0</v>
      </c>
      <c r="J105" s="24">
        <f t="shared" si="10"/>
        <v>0</v>
      </c>
      <c r="K105" s="25">
        <v>0</v>
      </c>
      <c r="L105" s="26">
        <v>0</v>
      </c>
      <c r="M105" s="25">
        <v>0</v>
      </c>
      <c r="N105" s="26">
        <v>0</v>
      </c>
      <c r="O105" s="25">
        <v>0</v>
      </c>
      <c r="P105" s="26">
        <v>0</v>
      </c>
      <c r="Q105" s="25">
        <v>0</v>
      </c>
      <c r="R105" s="26">
        <v>0</v>
      </c>
      <c r="S105" s="25">
        <v>0</v>
      </c>
      <c r="T105" s="26">
        <v>0</v>
      </c>
      <c r="U105" s="25">
        <v>0</v>
      </c>
      <c r="V105" s="26">
        <v>0</v>
      </c>
    </row>
    <row r="106" spans="1:22" x14ac:dyDescent="0.25">
      <c r="A106" s="34">
        <f t="shared" si="11"/>
        <v>27</v>
      </c>
      <c r="B106" s="35">
        <v>2960</v>
      </c>
      <c r="C106" s="47" t="s">
        <v>313</v>
      </c>
      <c r="D106" s="47" t="s">
        <v>314</v>
      </c>
      <c r="E106" s="53" t="s">
        <v>291</v>
      </c>
      <c r="F106" s="19" t="str">
        <f ca="1">_xlfn.XLOOKUP(__xlnm._FilterDatabase_1[[#This Row],[SAPSA Number]],'DS Point summary'!A:A,'DS Point summary'!E:E)</f>
        <v xml:space="preserve"> </v>
      </c>
      <c r="G106" s="36">
        <f ca="1">_xlfn.XLOOKUP(__xlnm._FilterDatabase_1[[#This Row],[SAPSA Number]],'DS Point summary'!A:A,'DS Point summary'!F:F)</f>
        <v>45</v>
      </c>
      <c r="H106" s="36" t="s">
        <v>674</v>
      </c>
      <c r="I106" s="37">
        <f t="shared" si="9"/>
        <v>0</v>
      </c>
      <c r="J106" s="24">
        <f t="shared" si="10"/>
        <v>0</v>
      </c>
      <c r="K106" s="25">
        <v>0</v>
      </c>
      <c r="L106" s="26">
        <v>0</v>
      </c>
      <c r="M106" s="25">
        <v>0</v>
      </c>
      <c r="N106" s="26">
        <v>0</v>
      </c>
      <c r="O106" s="25">
        <v>0</v>
      </c>
      <c r="P106" s="26">
        <v>0</v>
      </c>
      <c r="Q106" s="25">
        <v>0</v>
      </c>
      <c r="R106" s="26">
        <v>0</v>
      </c>
      <c r="S106" s="25">
        <v>0</v>
      </c>
      <c r="T106" s="26">
        <v>0</v>
      </c>
      <c r="U106" s="25">
        <v>0</v>
      </c>
      <c r="V106" s="26">
        <v>0</v>
      </c>
    </row>
    <row r="107" spans="1:22" x14ac:dyDescent="0.25">
      <c r="A107" s="34">
        <f t="shared" si="11"/>
        <v>27</v>
      </c>
      <c r="B107" s="35">
        <v>1113</v>
      </c>
      <c r="C107" s="47" t="s">
        <v>236</v>
      </c>
      <c r="D107" s="47" t="s">
        <v>231</v>
      </c>
      <c r="E107" s="53" t="s">
        <v>229</v>
      </c>
      <c r="F107" s="19" t="str">
        <f ca="1">_xlfn.XLOOKUP(__xlnm._FilterDatabase_1[[#This Row],[SAPSA Number]],'DS Point summary'!A:A,'DS Point summary'!E:E)</f>
        <v>S</v>
      </c>
      <c r="G107" s="36">
        <f ca="1">_xlfn.XLOOKUP(__xlnm._FilterDatabase_1[[#This Row],[SAPSA Number]],'DS Point summary'!A:A,'DS Point summary'!F:F)</f>
        <v>58</v>
      </c>
      <c r="H107" s="36" t="s">
        <v>674</v>
      </c>
      <c r="I107" s="37">
        <f t="shared" si="9"/>
        <v>0</v>
      </c>
      <c r="J107" s="24">
        <f t="shared" si="10"/>
        <v>0</v>
      </c>
      <c r="K107" s="25">
        <v>0</v>
      </c>
      <c r="L107" s="26">
        <v>0</v>
      </c>
      <c r="M107" s="25">
        <v>0</v>
      </c>
      <c r="N107" s="26">
        <v>0</v>
      </c>
      <c r="O107" s="25">
        <v>0</v>
      </c>
      <c r="P107" s="26">
        <v>0</v>
      </c>
      <c r="Q107" s="25">
        <v>0</v>
      </c>
      <c r="R107" s="26">
        <v>0</v>
      </c>
      <c r="S107" s="25">
        <v>0</v>
      </c>
      <c r="T107" s="26">
        <v>0</v>
      </c>
      <c r="U107" s="25">
        <v>0</v>
      </c>
      <c r="V107" s="26">
        <v>0</v>
      </c>
    </row>
    <row r="108" spans="1:22" x14ac:dyDescent="0.25">
      <c r="A108" s="34">
        <f t="shared" si="11"/>
        <v>27</v>
      </c>
      <c r="B108" s="35">
        <v>4672</v>
      </c>
      <c r="C108" s="47" t="s">
        <v>222</v>
      </c>
      <c r="D108" s="47" t="s">
        <v>223</v>
      </c>
      <c r="E108" s="53" t="s">
        <v>224</v>
      </c>
      <c r="F108" s="19" t="str">
        <f ca="1">_xlfn.XLOOKUP(__xlnm._FilterDatabase_1[[#This Row],[SAPSA Number]],'DS Point summary'!A:A,'DS Point summary'!E:E)</f>
        <v>S</v>
      </c>
      <c r="G108" s="36">
        <f ca="1">_xlfn.XLOOKUP(__xlnm._FilterDatabase_1[[#This Row],[SAPSA Number]],'DS Point summary'!A:A,'DS Point summary'!F:F)</f>
        <v>57</v>
      </c>
      <c r="H108" s="36" t="s">
        <v>674</v>
      </c>
      <c r="I108" s="37">
        <f t="shared" si="9"/>
        <v>0</v>
      </c>
      <c r="J108" s="24">
        <f t="shared" si="10"/>
        <v>0</v>
      </c>
      <c r="K108" s="25">
        <v>0</v>
      </c>
      <c r="L108" s="26">
        <v>0</v>
      </c>
      <c r="M108" s="25">
        <v>0</v>
      </c>
      <c r="N108" s="26">
        <v>0</v>
      </c>
      <c r="O108" s="25">
        <v>0</v>
      </c>
      <c r="P108" s="26">
        <v>0</v>
      </c>
      <c r="Q108" s="25">
        <v>0</v>
      </c>
      <c r="R108" s="26">
        <v>0</v>
      </c>
      <c r="S108" s="25">
        <v>0</v>
      </c>
      <c r="T108" s="26">
        <v>0</v>
      </c>
      <c r="U108" s="25">
        <v>0</v>
      </c>
      <c r="V108" s="26">
        <v>0</v>
      </c>
    </row>
    <row r="109" spans="1:22" x14ac:dyDescent="0.25">
      <c r="A109" s="34">
        <f t="shared" si="11"/>
        <v>27</v>
      </c>
      <c r="B109" s="35">
        <v>1547</v>
      </c>
      <c r="C109" s="47" t="str">
        <f>_xlfn.XLOOKUP(__xlnm._FilterDatabase_1[[#This Row],[SAPSA Number]],'DS Point summary'!A:A,'DS Point summary'!B:B)</f>
        <v>Marius Frans</v>
      </c>
      <c r="D109" s="47" t="str">
        <f>_xlfn.XLOOKUP(__xlnm._FilterDatabase_1[[#This Row],[SAPSA Number]],'DS Point summary'!A:A,'DS Point summary'!C:C)</f>
        <v>van Biljon</v>
      </c>
      <c r="E109" s="53" t="str">
        <f>_xlfn.XLOOKUP(__xlnm._FilterDatabase_1[[#This Row],[SAPSA Number]],'DS Point summary'!A:A,'DS Point summary'!D:D)</f>
        <v>MF</v>
      </c>
      <c r="F109" s="19" t="str">
        <f>_xlfn.XLOOKUP(__xlnm._FilterDatabase_1[[#This Row],[SAPSA Number]],'DS Point summary'!A:A,'DS Point summary'!E:E)</f>
        <v>S</v>
      </c>
      <c r="G109" s="36">
        <f ca="1">_xlfn.XLOOKUP(__xlnm._FilterDatabase_1[[#This Row],[SAPSA Number]],'DS Point summary'!A:A,'DS Point summary'!F:F)</f>
        <v>50</v>
      </c>
      <c r="H109" s="36" t="s">
        <v>674</v>
      </c>
      <c r="I109" s="37">
        <f t="shared" si="9"/>
        <v>0</v>
      </c>
      <c r="J109" s="24">
        <f t="shared" si="10"/>
        <v>0</v>
      </c>
      <c r="K109" s="25">
        <v>0</v>
      </c>
      <c r="L109" s="26">
        <v>0</v>
      </c>
      <c r="M109" s="25">
        <v>0</v>
      </c>
      <c r="N109" s="26">
        <v>0</v>
      </c>
      <c r="O109" s="25">
        <v>0</v>
      </c>
      <c r="P109" s="26">
        <v>0</v>
      </c>
      <c r="Q109" s="25">
        <v>0</v>
      </c>
      <c r="R109" s="26">
        <v>0</v>
      </c>
      <c r="S109" s="25">
        <v>0</v>
      </c>
      <c r="T109" s="26">
        <v>0</v>
      </c>
      <c r="U109" s="25">
        <v>0</v>
      </c>
      <c r="V109" s="26">
        <v>0</v>
      </c>
    </row>
    <row r="110" spans="1:22" x14ac:dyDescent="0.25">
      <c r="A110" s="34">
        <f t="shared" si="11"/>
        <v>27</v>
      </c>
      <c r="B110" s="35">
        <v>1931</v>
      </c>
      <c r="C110" s="47" t="str">
        <f>_xlfn.XLOOKUP(__xlnm._FilterDatabase_1[[#This Row],[SAPSA Number]],'DS Point summary'!A:A,'DS Point summary'!B:B)</f>
        <v>Sylvia</v>
      </c>
      <c r="D110" s="47" t="str">
        <f>_xlfn.XLOOKUP(__xlnm._FilterDatabase_1[[#This Row],[SAPSA Number]],'DS Point summary'!A:A,'DS Point summary'!C:C)</f>
        <v>Van der Neut</v>
      </c>
      <c r="E110" s="53" t="str">
        <f>_xlfn.XLOOKUP(__xlnm._FilterDatabase_1[[#This Row],[SAPSA Number]],'DS Point summary'!A:A,'DS Point summary'!D:D)</f>
        <v>S</v>
      </c>
      <c r="F110" s="19" t="str">
        <f>_xlfn.XLOOKUP(__xlnm._FilterDatabase_1[[#This Row],[SAPSA Number]],'DS Point summary'!A:A,'DS Point summary'!E:E)</f>
        <v>Lady</v>
      </c>
      <c r="G110" s="36">
        <f ca="1">_xlfn.XLOOKUP(__xlnm._FilterDatabase_1[[#This Row],[SAPSA Number]],'DS Point summary'!A:A,'DS Point summary'!F:F)</f>
        <v>53</v>
      </c>
      <c r="H110" s="36" t="s">
        <v>674</v>
      </c>
      <c r="I110" s="37">
        <f t="shared" si="9"/>
        <v>0</v>
      </c>
      <c r="J110" s="24">
        <f t="shared" si="10"/>
        <v>0</v>
      </c>
      <c r="K110" s="25">
        <v>0</v>
      </c>
      <c r="L110" s="26">
        <v>0</v>
      </c>
      <c r="M110" s="25">
        <v>0</v>
      </c>
      <c r="N110" s="26">
        <v>0</v>
      </c>
      <c r="O110" s="25">
        <v>0</v>
      </c>
      <c r="P110" s="26">
        <v>0</v>
      </c>
      <c r="Q110" s="25">
        <v>0</v>
      </c>
      <c r="R110" s="26">
        <v>0</v>
      </c>
      <c r="S110" s="25">
        <v>0</v>
      </c>
      <c r="T110" s="26">
        <v>0</v>
      </c>
      <c r="U110" s="25">
        <v>0</v>
      </c>
      <c r="V110" s="26">
        <v>0</v>
      </c>
    </row>
    <row r="111" spans="1:22" x14ac:dyDescent="0.25">
      <c r="A111" s="34">
        <f t="shared" si="11"/>
        <v>27</v>
      </c>
      <c r="B111" s="35">
        <v>5616</v>
      </c>
      <c r="C111" s="47" t="str">
        <f>_xlfn.XLOOKUP(__xlnm._FilterDatabase_1[[#This Row],[SAPSA Number]],'DS Point summary'!A:A,'DS Point summary'!B:B)</f>
        <v>Cornelis Herman</v>
      </c>
      <c r="D111" s="47" t="str">
        <f>_xlfn.XLOOKUP(__xlnm._FilterDatabase_1[[#This Row],[SAPSA Number]],'DS Point summary'!A:A,'DS Point summary'!C:C)</f>
        <v>van Driel</v>
      </c>
      <c r="E111" s="53" t="str">
        <f>_xlfn.XLOOKUP(__xlnm._FilterDatabase_1[[#This Row],[SAPSA Number]],'DS Point summary'!A:A,'DS Point summary'!D:D)</f>
        <v>CH</v>
      </c>
      <c r="F111" s="19" t="str">
        <f ca="1">_xlfn.XLOOKUP(__xlnm._FilterDatabase_1[[#This Row],[SAPSA Number]],'DS Point summary'!A:A,'DS Point summary'!E:E)</f>
        <v xml:space="preserve"> </v>
      </c>
      <c r="G111" s="36">
        <f ca="1">_xlfn.XLOOKUP(__xlnm._FilterDatabase_1[[#This Row],[SAPSA Number]],'DS Point summary'!A:A,'DS Point summary'!F:F)</f>
        <v>35</v>
      </c>
      <c r="H111" s="36" t="s">
        <v>674</v>
      </c>
      <c r="I111" s="37">
        <f t="shared" si="9"/>
        <v>0</v>
      </c>
      <c r="J111" s="24">
        <f t="shared" si="10"/>
        <v>0</v>
      </c>
      <c r="K111" s="25">
        <v>0</v>
      </c>
      <c r="L111" s="26">
        <v>0</v>
      </c>
      <c r="M111" s="25">
        <v>0</v>
      </c>
      <c r="N111" s="26">
        <v>0</v>
      </c>
      <c r="O111" s="25">
        <v>0</v>
      </c>
      <c r="P111" s="26">
        <v>0</v>
      </c>
      <c r="Q111" s="25">
        <v>0</v>
      </c>
      <c r="R111" s="26">
        <v>0</v>
      </c>
      <c r="S111" s="25">
        <v>0</v>
      </c>
      <c r="T111" s="26">
        <v>0</v>
      </c>
      <c r="U111" s="25">
        <v>0</v>
      </c>
      <c r="V111" s="26">
        <v>0</v>
      </c>
    </row>
    <row r="112" spans="1:22" x14ac:dyDescent="0.25">
      <c r="A112" s="34">
        <f t="shared" si="11"/>
        <v>27</v>
      </c>
      <c r="B112" s="53">
        <v>3837</v>
      </c>
      <c r="C112" s="47" t="str">
        <f>_xlfn.XLOOKUP(__xlnm._FilterDatabase_1[[#This Row],[SAPSA Number]],'DS Point summary'!A:A,'DS Point summary'!B:B)</f>
        <v>Danéel Jonne</v>
      </c>
      <c r="D112" s="47" t="str">
        <f>_xlfn.XLOOKUP(__xlnm._FilterDatabase_1[[#This Row],[SAPSA Number]],'DS Point summary'!A:A,'DS Point summary'!C:C)</f>
        <v>Van Eck</v>
      </c>
      <c r="E112" s="53" t="str">
        <f>_xlfn.XLOOKUP(__xlnm._FilterDatabase_1[[#This Row],[SAPSA Number]],'DS Point summary'!A:A,'DS Point summary'!D:D)</f>
        <v>DJ</v>
      </c>
      <c r="F112" s="19" t="str">
        <f ca="1">_xlfn.XLOOKUP(__xlnm._FilterDatabase_1[[#This Row],[SAPSA Number]],'DS Point summary'!A:A,'DS Point summary'!E:E)</f>
        <v xml:space="preserve"> </v>
      </c>
      <c r="G112" s="36">
        <f ca="1">_xlfn.XLOOKUP(__xlnm._FilterDatabase_1[[#This Row],[SAPSA Number]],'DS Point summary'!A:A,'DS Point summary'!F:F)</f>
        <v>46</v>
      </c>
      <c r="H112" s="36" t="s">
        <v>674</v>
      </c>
      <c r="I112" s="37">
        <f t="shared" si="9"/>
        <v>0</v>
      </c>
      <c r="J112" s="24">
        <f t="shared" si="10"/>
        <v>0</v>
      </c>
      <c r="K112" s="25">
        <v>0</v>
      </c>
      <c r="L112" s="26">
        <v>0</v>
      </c>
      <c r="M112" s="25">
        <v>0</v>
      </c>
      <c r="N112" s="26">
        <v>0</v>
      </c>
      <c r="O112" s="25">
        <v>0</v>
      </c>
      <c r="P112" s="26">
        <v>0</v>
      </c>
      <c r="Q112" s="25">
        <v>0</v>
      </c>
      <c r="R112" s="26">
        <v>0</v>
      </c>
      <c r="S112" s="25">
        <v>0</v>
      </c>
      <c r="T112" s="26">
        <v>0</v>
      </c>
      <c r="U112" s="25">
        <v>0</v>
      </c>
      <c r="V112" s="26">
        <v>0</v>
      </c>
    </row>
    <row r="113" spans="1:22" x14ac:dyDescent="0.25">
      <c r="A113" s="34">
        <f t="shared" si="11"/>
        <v>27</v>
      </c>
      <c r="B113" s="53">
        <v>6436</v>
      </c>
      <c r="C113" s="47" t="str">
        <f>_xlfn.XLOOKUP(__xlnm._FilterDatabase_1[[#This Row],[SAPSA Number]],'DS Point summary'!A:A,'DS Point summary'!B:B)</f>
        <v>Johan</v>
      </c>
      <c r="D113" s="47" t="str">
        <f>_xlfn.XLOOKUP(__xlnm._FilterDatabase_1[[#This Row],[SAPSA Number]],'DS Point summary'!A:A,'DS Point summary'!C:C)</f>
        <v>van Greunen</v>
      </c>
      <c r="E113" s="53" t="str">
        <f>_xlfn.XLOOKUP(__xlnm._FilterDatabase_1[[#This Row],[SAPSA Number]],'DS Point summary'!A:A,'DS Point summary'!D:D)</f>
        <v>J</v>
      </c>
      <c r="F113" s="19" t="str">
        <f ca="1">_xlfn.XLOOKUP(__xlnm._FilterDatabase_1[[#This Row],[SAPSA Number]],'DS Point summary'!A:A,'DS Point summary'!E:E)</f>
        <v xml:space="preserve"> </v>
      </c>
      <c r="G113" s="36">
        <f ca="1">_xlfn.XLOOKUP(__xlnm._FilterDatabase_1[[#This Row],[SAPSA Number]],'DS Point summary'!A:A,'DS Point summary'!F:F)</f>
        <v>43</v>
      </c>
      <c r="H113" s="36" t="s">
        <v>674</v>
      </c>
      <c r="I113" s="37">
        <f t="shared" si="9"/>
        <v>0</v>
      </c>
      <c r="J113" s="24">
        <f t="shared" si="10"/>
        <v>0</v>
      </c>
      <c r="K113" s="25">
        <v>0</v>
      </c>
      <c r="L113" s="26">
        <v>0</v>
      </c>
      <c r="M113" s="25">
        <v>0</v>
      </c>
      <c r="N113" s="26">
        <v>0</v>
      </c>
      <c r="O113" s="25">
        <v>0</v>
      </c>
      <c r="P113" s="26">
        <v>0</v>
      </c>
      <c r="Q113" s="25">
        <v>0</v>
      </c>
      <c r="R113" s="26">
        <v>0</v>
      </c>
      <c r="S113" s="25">
        <v>0</v>
      </c>
      <c r="T113" s="26">
        <v>0</v>
      </c>
      <c r="U113" s="25">
        <v>0</v>
      </c>
      <c r="V113" s="26">
        <v>0</v>
      </c>
    </row>
    <row r="114" spans="1:22" x14ac:dyDescent="0.25">
      <c r="A114" s="34">
        <f t="shared" si="11"/>
        <v>27</v>
      </c>
      <c r="B114" s="35">
        <v>4441</v>
      </c>
      <c r="C114" s="47" t="str">
        <f>_xlfn.XLOOKUP(__xlnm._FilterDatabase_1[[#This Row],[SAPSA Number]],'DS Point summary'!A:A,'DS Point summary'!B:B)</f>
        <v>Byron</v>
      </c>
      <c r="D114" s="47" t="str">
        <f>_xlfn.XLOOKUP(__xlnm._FilterDatabase_1[[#This Row],[SAPSA Number]],'DS Point summary'!A:A,'DS Point summary'!C:C)</f>
        <v>van Heerden</v>
      </c>
      <c r="E114" s="53" t="str">
        <f>_xlfn.XLOOKUP(__xlnm._FilterDatabase_1[[#This Row],[SAPSA Number]],'DS Point summary'!A:A,'DS Point summary'!D:D)</f>
        <v>B</v>
      </c>
      <c r="F114" s="19" t="str">
        <f ca="1">_xlfn.XLOOKUP(__xlnm._FilterDatabase_1[[#This Row],[SAPSA Number]],'DS Point summary'!A:A,'DS Point summary'!E:E)</f>
        <v xml:space="preserve"> </v>
      </c>
      <c r="G114" s="36">
        <f ca="1">_xlfn.XLOOKUP(__xlnm._FilterDatabase_1[[#This Row],[SAPSA Number]],'DS Point summary'!A:A,'DS Point summary'!F:F)</f>
        <v>31</v>
      </c>
      <c r="H114" s="36" t="s">
        <v>674</v>
      </c>
      <c r="I114" s="37">
        <f t="shared" si="9"/>
        <v>0</v>
      </c>
      <c r="J114" s="24">
        <f t="shared" si="10"/>
        <v>0</v>
      </c>
      <c r="K114" s="25">
        <v>0</v>
      </c>
      <c r="L114" s="26">
        <v>0</v>
      </c>
      <c r="M114" s="25">
        <v>0</v>
      </c>
      <c r="N114" s="26">
        <v>0</v>
      </c>
      <c r="O114" s="25">
        <v>0</v>
      </c>
      <c r="P114" s="26">
        <v>0</v>
      </c>
      <c r="Q114" s="25">
        <v>0</v>
      </c>
      <c r="R114" s="26">
        <v>0</v>
      </c>
      <c r="S114" s="25">
        <v>0</v>
      </c>
      <c r="T114" s="26">
        <v>0</v>
      </c>
      <c r="U114" s="25">
        <v>0</v>
      </c>
      <c r="V114" s="26">
        <v>0</v>
      </c>
    </row>
    <row r="115" spans="1:22" x14ac:dyDescent="0.25">
      <c r="A115" s="34">
        <f t="shared" si="11"/>
        <v>27</v>
      </c>
      <c r="B115" s="35">
        <v>5262</v>
      </c>
      <c r="C115" s="47" t="str">
        <f>_xlfn.XLOOKUP(__xlnm._FilterDatabase_1[[#This Row],[SAPSA Number]],'DS Point summary'!A:A,'DS Point summary'!B:B)</f>
        <v>Andre</v>
      </c>
      <c r="D115" s="47" t="str">
        <f>_xlfn.XLOOKUP(__xlnm._FilterDatabase_1[[#This Row],[SAPSA Number]],'DS Point summary'!A:A,'DS Point summary'!C:C)</f>
        <v>van Rooyen</v>
      </c>
      <c r="E115" s="53" t="str">
        <f>_xlfn.XLOOKUP(__xlnm._FilterDatabase_1[[#This Row],[SAPSA Number]],'DS Point summary'!A:A,'DS Point summary'!D:D)</f>
        <v>A</v>
      </c>
      <c r="F115" s="19" t="str">
        <f ca="1">_xlfn.XLOOKUP(__xlnm._FilterDatabase_1[[#This Row],[SAPSA Number]],'DS Point summary'!A:A,'DS Point summary'!E:E)</f>
        <v xml:space="preserve"> </v>
      </c>
      <c r="G115" s="36">
        <f ca="1">_xlfn.XLOOKUP(__xlnm._FilterDatabase_1[[#This Row],[SAPSA Number]],'DS Point summary'!A:A,'DS Point summary'!F:F)</f>
        <v>45</v>
      </c>
      <c r="H115" s="36" t="s">
        <v>674</v>
      </c>
      <c r="I115" s="37">
        <f t="shared" si="9"/>
        <v>0</v>
      </c>
      <c r="J115" s="24">
        <f t="shared" si="10"/>
        <v>0</v>
      </c>
      <c r="K115" s="25">
        <v>0</v>
      </c>
      <c r="L115" s="26">
        <v>0</v>
      </c>
      <c r="M115" s="25">
        <v>0</v>
      </c>
      <c r="N115" s="26">
        <v>0</v>
      </c>
      <c r="O115" s="25">
        <v>0</v>
      </c>
      <c r="P115" s="26">
        <v>0</v>
      </c>
      <c r="Q115" s="25">
        <v>0</v>
      </c>
      <c r="R115" s="26">
        <v>0</v>
      </c>
      <c r="S115" s="25">
        <v>0</v>
      </c>
      <c r="T115" s="26">
        <v>0</v>
      </c>
      <c r="U115" s="25">
        <v>0</v>
      </c>
      <c r="V115" s="26">
        <v>0</v>
      </c>
    </row>
    <row r="116" spans="1:22" x14ac:dyDescent="0.25">
      <c r="A116" s="34">
        <f t="shared" si="11"/>
        <v>27</v>
      </c>
      <c r="B116" s="35">
        <v>5971</v>
      </c>
      <c r="C116" s="47" t="str">
        <f>_xlfn.XLOOKUP(__xlnm._FilterDatabase_1[[#This Row],[SAPSA Number]],'DS Point summary'!A:A,'DS Point summary'!B:B)</f>
        <v>Hendrik</v>
      </c>
      <c r="D116" s="47" t="str">
        <f>_xlfn.XLOOKUP(__xlnm._FilterDatabase_1[[#This Row],[SAPSA Number]],'DS Point summary'!A:A,'DS Point summary'!C:C)</f>
        <v>van Rooyen</v>
      </c>
      <c r="E116" s="53" t="str">
        <f>_xlfn.XLOOKUP(__xlnm._FilterDatabase_1[[#This Row],[SAPSA Number]],'DS Point summary'!A:A,'DS Point summary'!D:D)</f>
        <v>H</v>
      </c>
      <c r="F116" s="19" t="str">
        <f ca="1">_xlfn.XLOOKUP(__xlnm._FilterDatabase_1[[#This Row],[SAPSA Number]],'DS Point summary'!A:A,'DS Point summary'!E:E)</f>
        <v xml:space="preserve"> </v>
      </c>
      <c r="G116" s="36">
        <f ca="1">_xlfn.XLOOKUP(__xlnm._FilterDatabase_1[[#This Row],[SAPSA Number]],'DS Point summary'!A:A,'DS Point summary'!F:F)</f>
        <v>49</v>
      </c>
      <c r="H116" s="36" t="s">
        <v>674</v>
      </c>
      <c r="I116" s="37">
        <f t="shared" si="9"/>
        <v>0</v>
      </c>
      <c r="J116" s="24">
        <f t="shared" si="10"/>
        <v>0</v>
      </c>
      <c r="K116" s="25">
        <v>0</v>
      </c>
      <c r="L116" s="26">
        <v>0</v>
      </c>
      <c r="M116" s="25">
        <v>0</v>
      </c>
      <c r="N116" s="26">
        <v>0</v>
      </c>
      <c r="O116" s="25">
        <v>0</v>
      </c>
      <c r="P116" s="26">
        <v>0</v>
      </c>
      <c r="Q116" s="25">
        <v>0</v>
      </c>
      <c r="R116" s="26">
        <v>0</v>
      </c>
      <c r="S116" s="25">
        <v>0</v>
      </c>
      <c r="T116" s="26">
        <v>0</v>
      </c>
      <c r="U116" s="25">
        <v>0</v>
      </c>
      <c r="V116" s="26">
        <v>0</v>
      </c>
    </row>
    <row r="117" spans="1:22" x14ac:dyDescent="0.25">
      <c r="A117" s="34">
        <f t="shared" si="11"/>
        <v>27</v>
      </c>
      <c r="B117" s="35">
        <v>2089</v>
      </c>
      <c r="C117" s="47" t="str">
        <f>_xlfn.XLOOKUP(__xlnm._FilterDatabase_1[[#This Row],[SAPSA Number]],'DS Point summary'!A:A,'DS Point summary'!B:B)</f>
        <v>Doané</v>
      </c>
      <c r="D117" s="47" t="str">
        <f>_xlfn.XLOOKUP(__xlnm._FilterDatabase_1[[#This Row],[SAPSA Number]],'DS Point summary'!A:A,'DS Point summary'!C:C)</f>
        <v>Vermooten</v>
      </c>
      <c r="E117" s="53" t="str">
        <f>_xlfn.XLOOKUP(__xlnm._FilterDatabase_1[[#This Row],[SAPSA Number]],'DS Point summary'!A:A,'DS Point summary'!D:D)</f>
        <v>D</v>
      </c>
      <c r="F117" s="19" t="str">
        <f ca="1">_xlfn.XLOOKUP(__xlnm._FilterDatabase_1[[#This Row],[SAPSA Number]],'DS Point summary'!A:A,'DS Point summary'!E:E)</f>
        <v xml:space="preserve"> </v>
      </c>
      <c r="G117" s="36">
        <f ca="1">_xlfn.XLOOKUP(__xlnm._FilterDatabase_1[[#This Row],[SAPSA Number]],'DS Point summary'!A:A,'DS Point summary'!F:F)</f>
        <v>39</v>
      </c>
      <c r="H117" s="36" t="s">
        <v>674</v>
      </c>
      <c r="I117" s="37">
        <f t="shared" si="9"/>
        <v>0</v>
      </c>
      <c r="J117" s="24">
        <f t="shared" si="10"/>
        <v>0</v>
      </c>
      <c r="K117" s="25">
        <v>0</v>
      </c>
      <c r="L117" s="26">
        <v>0</v>
      </c>
      <c r="M117" s="25">
        <v>0</v>
      </c>
      <c r="N117" s="26">
        <v>0</v>
      </c>
      <c r="O117" s="25">
        <v>0</v>
      </c>
      <c r="P117" s="26">
        <v>0</v>
      </c>
      <c r="Q117" s="25">
        <v>0</v>
      </c>
      <c r="R117" s="26">
        <v>0</v>
      </c>
      <c r="S117" s="25">
        <v>0</v>
      </c>
      <c r="T117" s="26">
        <v>0</v>
      </c>
      <c r="U117" s="25">
        <v>0</v>
      </c>
      <c r="V117" s="26">
        <v>0</v>
      </c>
    </row>
    <row r="118" spans="1:22" x14ac:dyDescent="0.25">
      <c r="A118" s="34">
        <f t="shared" si="11"/>
        <v>27</v>
      </c>
      <c r="B118" s="35">
        <v>896</v>
      </c>
      <c r="C118" s="47" t="str">
        <f>_xlfn.XLOOKUP(__xlnm._FilterDatabase_1[[#This Row],[SAPSA Number]],'DS Point summary'!A:A,'DS Point summary'!B:B)</f>
        <v>Johannes Francois</v>
      </c>
      <c r="D118" s="47" t="str">
        <f>_xlfn.XLOOKUP(__xlnm._FilterDatabase_1[[#This Row],[SAPSA Number]],'DS Point summary'!A:A,'DS Point summary'!C:C)</f>
        <v>Wheeler</v>
      </c>
      <c r="E118" s="53" t="str">
        <f>_xlfn.XLOOKUP(__xlnm._FilterDatabase_1[[#This Row],[SAPSA Number]],'DS Point summary'!A:A,'DS Point summary'!D:D)</f>
        <v>JF</v>
      </c>
      <c r="F118" s="19" t="str">
        <f ca="1">_xlfn.XLOOKUP(__xlnm._FilterDatabase_1[[#This Row],[SAPSA Number]],'DS Point summary'!A:A,'DS Point summary'!E:E)</f>
        <v xml:space="preserve"> </v>
      </c>
      <c r="G118" s="36">
        <f ca="1">_xlfn.XLOOKUP(__xlnm._FilterDatabase_1[[#This Row],[SAPSA Number]],'DS Point summary'!A:A,'DS Point summary'!F:F)</f>
        <v>43</v>
      </c>
      <c r="H118" s="36" t="s">
        <v>674</v>
      </c>
      <c r="I118" s="37">
        <f t="shared" si="9"/>
        <v>0</v>
      </c>
      <c r="J118" s="24">
        <f t="shared" si="10"/>
        <v>0</v>
      </c>
      <c r="K118" s="25">
        <v>0</v>
      </c>
      <c r="L118" s="26">
        <v>0</v>
      </c>
      <c r="M118" s="25">
        <v>0</v>
      </c>
      <c r="N118" s="26">
        <v>0</v>
      </c>
      <c r="O118" s="25">
        <v>0</v>
      </c>
      <c r="P118" s="26">
        <v>0</v>
      </c>
      <c r="Q118" s="25">
        <v>0</v>
      </c>
      <c r="R118" s="26">
        <v>0</v>
      </c>
      <c r="S118" s="25">
        <v>0</v>
      </c>
      <c r="T118" s="26">
        <v>0</v>
      </c>
      <c r="U118" s="25">
        <v>0</v>
      </c>
      <c r="V118" s="26">
        <v>0</v>
      </c>
    </row>
    <row r="119" spans="1:22" x14ac:dyDescent="0.25">
      <c r="A119" s="34">
        <f t="shared" si="11"/>
        <v>27</v>
      </c>
      <c r="B119" s="47"/>
      <c r="C119" s="47">
        <f>_xlfn.XLOOKUP(__xlnm._FilterDatabase_1[[#This Row],[SAPSA Number]],'DS Point summary'!A:A,'DS Point summary'!B:B)</f>
        <v>0</v>
      </c>
      <c r="D119" s="47">
        <f>_xlfn.XLOOKUP(__xlnm._FilterDatabase_1[[#This Row],[SAPSA Number]],'DS Point summary'!A:A,'DS Point summary'!C:C)</f>
        <v>0</v>
      </c>
      <c r="E119" s="53">
        <f>_xlfn.XLOOKUP(__xlnm._FilterDatabase_1[[#This Row],[SAPSA Number]],'DS Point summary'!A:A,'DS Point summary'!D:D)</f>
        <v>0</v>
      </c>
      <c r="F119" s="19" t="e">
        <f>_xlfn.XLOOKUP(__xlnm._FilterDatabase_1[[#This Row],[SAPSA Number]],'DS Point summary'!A:A,'DS Point summary'!E:E)</f>
        <v>#N/A</v>
      </c>
      <c r="G119" s="36" t="e">
        <f>_xlfn.XLOOKUP(__xlnm._FilterDatabase_1[[#This Row],[SAPSA Number]],'DS Point summary'!A:A,'DS Point summary'!F:F)</f>
        <v>#N/A</v>
      </c>
      <c r="H119" s="36" t="s">
        <v>674</v>
      </c>
      <c r="I119" s="37">
        <f t="shared" si="9"/>
        <v>0</v>
      </c>
      <c r="J119" s="24">
        <f t="shared" si="10"/>
        <v>0</v>
      </c>
      <c r="K119" s="25">
        <v>0</v>
      </c>
      <c r="L119" s="26">
        <v>0</v>
      </c>
      <c r="M119" s="25">
        <v>0</v>
      </c>
      <c r="N119" s="26">
        <v>0</v>
      </c>
      <c r="O119" s="25">
        <v>0</v>
      </c>
      <c r="P119" s="26">
        <v>0</v>
      </c>
      <c r="Q119" s="25">
        <v>0</v>
      </c>
      <c r="R119" s="26">
        <v>0</v>
      </c>
      <c r="S119" s="25">
        <v>0</v>
      </c>
      <c r="T119" s="26">
        <v>0</v>
      </c>
      <c r="U119" s="25">
        <v>0</v>
      </c>
      <c r="V119" s="26">
        <v>0</v>
      </c>
    </row>
    <row r="120" spans="1:22" x14ac:dyDescent="0.25">
      <c r="A120" s="34">
        <f t="shared" si="11"/>
        <v>27</v>
      </c>
      <c r="B120" s="35">
        <v>1716</v>
      </c>
      <c r="C120" s="47" t="str">
        <f>_xlfn.XLOOKUP(__xlnm._FilterDatabase_1[[#This Row],[SAPSA Number]],'DS Point summary'!A:A,'DS Point summary'!B:B)</f>
        <v>Albert</v>
      </c>
      <c r="D120" s="47" t="str">
        <f>_xlfn.XLOOKUP(__xlnm._FilterDatabase_1[[#This Row],[SAPSA Number]],'DS Point summary'!A:A,'DS Point summary'!C:C)</f>
        <v>Wöcke</v>
      </c>
      <c r="E120" s="53" t="str">
        <f>_xlfn.XLOOKUP(__xlnm._FilterDatabase_1[[#This Row],[SAPSA Number]],'DS Point summary'!A:A,'DS Point summary'!D:D)</f>
        <v>A</v>
      </c>
      <c r="F120" s="19" t="str">
        <f ca="1">_xlfn.XLOOKUP(__xlnm._FilterDatabase_1[[#This Row],[SAPSA Number]],'DS Point summary'!A:A,'DS Point summary'!E:E)</f>
        <v>S</v>
      </c>
      <c r="G120" s="36">
        <f ca="1">_xlfn.XLOOKUP(__xlnm._FilterDatabase_1[[#This Row],[SAPSA Number]],'DS Point summary'!A:A,'DS Point summary'!F:F)</f>
        <v>55</v>
      </c>
      <c r="H120" s="36" t="s">
        <v>674</v>
      </c>
      <c r="I120" s="37">
        <f t="shared" si="9"/>
        <v>0</v>
      </c>
      <c r="J120" s="24">
        <f t="shared" si="10"/>
        <v>0</v>
      </c>
      <c r="K120" s="25">
        <v>0</v>
      </c>
      <c r="L120" s="26">
        <v>0</v>
      </c>
      <c r="M120" s="25">
        <v>0</v>
      </c>
      <c r="N120" s="26">
        <v>0</v>
      </c>
      <c r="O120" s="25">
        <v>0</v>
      </c>
      <c r="P120" s="26">
        <v>0</v>
      </c>
      <c r="Q120" s="25">
        <v>0</v>
      </c>
      <c r="R120" s="26">
        <v>0</v>
      </c>
      <c r="S120" s="25">
        <v>0</v>
      </c>
      <c r="T120" s="26">
        <v>0</v>
      </c>
      <c r="U120" s="25">
        <v>0</v>
      </c>
      <c r="V120" s="26">
        <v>0</v>
      </c>
    </row>
    <row r="121" spans="1:22" x14ac:dyDescent="0.25">
      <c r="A121" s="34">
        <f t="shared" si="11"/>
        <v>27</v>
      </c>
      <c r="B121" s="35">
        <v>206</v>
      </c>
      <c r="C121" s="47" t="str">
        <f>_xlfn.XLOOKUP(__xlnm._FilterDatabase_1[[#This Row],[SAPSA Number]],'DS Point summary'!A:A,'DS Point summary'!B:B)</f>
        <v>Pierre Dewald</v>
      </c>
      <c r="D121" s="47" t="str">
        <f>_xlfn.XLOOKUP(__xlnm._FilterDatabase_1[[#This Row],[SAPSA Number]],'DS Point summary'!A:A,'DS Point summary'!C:C)</f>
        <v>Wrogemann</v>
      </c>
      <c r="E121" s="53" t="str">
        <f>_xlfn.XLOOKUP(__xlnm._FilterDatabase_1[[#This Row],[SAPSA Number]],'DS Point summary'!A:A,'DS Point summary'!D:D)</f>
        <v>PD</v>
      </c>
      <c r="F121" s="19" t="str">
        <f ca="1">_xlfn.XLOOKUP(__xlnm._FilterDatabase_1[[#This Row],[SAPSA Number]],'DS Point summary'!A:A,'DS Point summary'!E:E)</f>
        <v>S</v>
      </c>
      <c r="G121" s="36">
        <f ca="1">_xlfn.XLOOKUP(__xlnm._FilterDatabase_1[[#This Row],[SAPSA Number]],'DS Point summary'!A:A,'DS Point summary'!F:F)</f>
        <v>52</v>
      </c>
      <c r="H121" s="36" t="s">
        <v>674</v>
      </c>
      <c r="I121" s="37">
        <f t="shared" si="9"/>
        <v>0</v>
      </c>
      <c r="J121" s="24">
        <f t="shared" si="10"/>
        <v>0</v>
      </c>
      <c r="K121" s="25">
        <v>0</v>
      </c>
      <c r="L121" s="26">
        <v>0</v>
      </c>
      <c r="M121" s="25">
        <v>0</v>
      </c>
      <c r="N121" s="26">
        <v>0</v>
      </c>
      <c r="O121" s="25">
        <v>0</v>
      </c>
      <c r="P121" s="26">
        <v>0</v>
      </c>
      <c r="Q121" s="25">
        <v>0</v>
      </c>
      <c r="R121" s="26">
        <v>0</v>
      </c>
      <c r="S121" s="25">
        <v>0</v>
      </c>
      <c r="T121" s="26">
        <v>0</v>
      </c>
      <c r="U121" s="25">
        <v>0</v>
      </c>
      <c r="V121" s="26">
        <v>0</v>
      </c>
    </row>
    <row r="122" spans="1:22" ht="25.5" x14ac:dyDescent="0.25">
      <c r="A122" s="34">
        <f t="shared" si="11"/>
        <v>27</v>
      </c>
      <c r="B122" s="53">
        <v>138</v>
      </c>
      <c r="C122" s="47" t="str">
        <f>_xlfn.XLOOKUP(__xlnm._FilterDatabase_1[[#This Row],[SAPSA Number]],'DS Point summary'!A:A,'DS Point summary'!B:B)</f>
        <v>Lorette</v>
      </c>
      <c r="D122" s="47" t="str">
        <f>_xlfn.XLOOKUP(__xlnm._FilterDatabase_1[[#This Row],[SAPSA Number]],'DS Point summary'!A:A,'DS Point summary'!C:C)</f>
        <v>Janse van Rensburg</v>
      </c>
      <c r="E122" s="53" t="str">
        <f>_xlfn.XLOOKUP(__xlnm._FilterDatabase_1[[#This Row],[SAPSA Number]],'DS Point summary'!A:A,'DS Point summary'!D:D)</f>
        <v>L</v>
      </c>
      <c r="F122" s="19" t="str">
        <f>_xlfn.XLOOKUP(__xlnm._FilterDatabase_1[[#This Row],[SAPSA Number]],'DS Point summary'!A:A,'DS Point summary'!E:E)</f>
        <v>Lady</v>
      </c>
      <c r="G122" s="36">
        <f ca="1">_xlfn.XLOOKUP(__xlnm._FilterDatabase_1[[#This Row],[SAPSA Number]],'DS Point summary'!A:A,'DS Point summary'!F:F)</f>
        <v>60</v>
      </c>
      <c r="H122" s="36" t="s">
        <v>674</v>
      </c>
      <c r="I122" s="37">
        <f t="shared" si="9"/>
        <v>0</v>
      </c>
      <c r="J122" s="24">
        <f t="shared" si="10"/>
        <v>0</v>
      </c>
      <c r="K122" s="25">
        <v>0</v>
      </c>
      <c r="L122" s="26">
        <v>0</v>
      </c>
      <c r="M122" s="25">
        <v>0</v>
      </c>
      <c r="N122" s="26">
        <v>0</v>
      </c>
      <c r="O122" s="25">
        <v>0</v>
      </c>
      <c r="P122" s="26">
        <v>0</v>
      </c>
      <c r="Q122" s="25">
        <v>0</v>
      </c>
      <c r="R122" s="26">
        <v>0</v>
      </c>
      <c r="S122" s="25">
        <v>0</v>
      </c>
      <c r="T122" s="26">
        <v>0</v>
      </c>
      <c r="U122" s="25">
        <v>0</v>
      </c>
      <c r="V122" s="26">
        <v>0</v>
      </c>
    </row>
    <row r="123" spans="1:22" x14ac:dyDescent="0.25">
      <c r="A123" s="34">
        <f t="shared" si="11"/>
        <v>27</v>
      </c>
      <c r="B123" s="53">
        <v>6633</v>
      </c>
      <c r="C123" s="47" t="str">
        <f>_xlfn.XLOOKUP(__xlnm._FilterDatabase_1[[#This Row],[SAPSA Number]],'DS Point summary'!A:A,'DS Point summary'!B:B)</f>
        <v>Allessandro Raffaele</v>
      </c>
      <c r="D123" s="47" t="str">
        <f>_xlfn.XLOOKUP(__xlnm._FilterDatabase_1[[#This Row],[SAPSA Number]],'DS Point summary'!A:A,'DS Point summary'!C:C)</f>
        <v>Paschini</v>
      </c>
      <c r="E123" s="53" t="str">
        <f>_xlfn.XLOOKUP(__xlnm._FilterDatabase_1[[#This Row],[SAPSA Number]],'DS Point summary'!A:A,'DS Point summary'!D:D)</f>
        <v>AR</v>
      </c>
      <c r="F123" s="19" t="str">
        <f ca="1">_xlfn.XLOOKUP(__xlnm._FilterDatabase_1[[#This Row],[SAPSA Number]],'DS Point summary'!A:A,'DS Point summary'!E:E)</f>
        <v xml:space="preserve"> </v>
      </c>
      <c r="G123" s="36">
        <f ca="1">_xlfn.XLOOKUP(__xlnm._FilterDatabase_1[[#This Row],[SAPSA Number]],'DS Point summary'!A:A,'DS Point summary'!F:F)</f>
        <v>22</v>
      </c>
      <c r="H123" s="36" t="s">
        <v>674</v>
      </c>
      <c r="I123" s="37">
        <f t="shared" si="9"/>
        <v>0</v>
      </c>
      <c r="J123" s="24">
        <f t="shared" si="10"/>
        <v>0</v>
      </c>
      <c r="K123" s="25">
        <v>0</v>
      </c>
      <c r="L123" s="26">
        <v>0</v>
      </c>
      <c r="M123" s="25">
        <v>0</v>
      </c>
      <c r="N123" s="26">
        <v>0</v>
      </c>
      <c r="O123" s="25">
        <v>0</v>
      </c>
      <c r="P123" s="26">
        <v>0</v>
      </c>
      <c r="Q123" s="25">
        <v>0</v>
      </c>
      <c r="R123" s="26">
        <v>0</v>
      </c>
      <c r="S123" s="25">
        <v>0</v>
      </c>
      <c r="T123" s="26">
        <v>0</v>
      </c>
      <c r="U123" s="25">
        <v>0</v>
      </c>
      <c r="V123" s="26">
        <v>0</v>
      </c>
    </row>
    <row r="124" spans="1:22" x14ac:dyDescent="0.25">
      <c r="A124" s="34">
        <f t="shared" si="11"/>
        <v>27</v>
      </c>
      <c r="B124" s="53">
        <v>3394</v>
      </c>
      <c r="C124" s="47" t="str">
        <f>_xlfn.XLOOKUP(__xlnm._FilterDatabase_1[[#This Row],[SAPSA Number]],'DS Point summary'!A:A,'DS Point summary'!B:B)</f>
        <v>Rudolph Teodor</v>
      </c>
      <c r="D124" s="47" t="str">
        <f>_xlfn.XLOOKUP(__xlnm._FilterDatabase_1[[#This Row],[SAPSA Number]],'DS Point summary'!A:A,'DS Point summary'!C:C)</f>
        <v>Buhrmann</v>
      </c>
      <c r="E124" s="53" t="str">
        <f>_xlfn.XLOOKUP(__xlnm._FilterDatabase_1[[#This Row],[SAPSA Number]],'DS Point summary'!A:A,'DS Point summary'!D:D)</f>
        <v>RT</v>
      </c>
      <c r="F124" s="19" t="str">
        <f>_xlfn.XLOOKUP(__xlnm._FilterDatabase_1[[#This Row],[SAPSA Number]],'DS Point summary'!A:A,'DS Point summary'!E:E)</f>
        <v>S</v>
      </c>
      <c r="G124" s="36">
        <f ca="1">_xlfn.XLOOKUP(__xlnm._FilterDatabase_1[[#This Row],[SAPSA Number]],'DS Point summary'!A:A,'DS Point summary'!F:F)</f>
        <v>50</v>
      </c>
      <c r="H124" s="36" t="s">
        <v>674</v>
      </c>
      <c r="I124" s="37">
        <f t="shared" si="9"/>
        <v>0</v>
      </c>
      <c r="J124" s="24">
        <f t="shared" si="10"/>
        <v>0</v>
      </c>
      <c r="K124" s="25">
        <v>0</v>
      </c>
      <c r="L124" s="26">
        <v>0</v>
      </c>
      <c r="M124" s="25">
        <v>0</v>
      </c>
      <c r="N124" s="26">
        <v>0</v>
      </c>
      <c r="O124" s="25">
        <v>0</v>
      </c>
      <c r="P124" s="26">
        <v>0</v>
      </c>
      <c r="Q124" s="25">
        <v>0</v>
      </c>
      <c r="R124" s="26">
        <v>0</v>
      </c>
      <c r="S124" s="25">
        <v>0</v>
      </c>
      <c r="T124" s="26">
        <v>0</v>
      </c>
      <c r="U124" s="25">
        <v>0</v>
      </c>
      <c r="V124" s="26">
        <v>0</v>
      </c>
    </row>
    <row r="125" spans="1:22" x14ac:dyDescent="0.25">
      <c r="A125" s="34"/>
      <c r="B125" s="53"/>
      <c r="C125" s="47">
        <f>_xlfn.XLOOKUP(__xlnm._FilterDatabase_1[[#This Row],[SAPSA Number]],'DS Point summary'!A:A,'DS Point summary'!B:B)</f>
        <v>0</v>
      </c>
      <c r="D125" s="47">
        <f>_xlfn.XLOOKUP(__xlnm._FilterDatabase_1[[#This Row],[SAPSA Number]],'DS Point summary'!A:A,'DS Point summary'!C:C)</f>
        <v>0</v>
      </c>
      <c r="E125" s="53">
        <f>_xlfn.XLOOKUP(__xlnm._FilterDatabase_1[[#This Row],[SAPSA Number]],'DS Point summary'!A:A,'DS Point summary'!D:D)</f>
        <v>0</v>
      </c>
      <c r="F125" s="19">
        <f>_xlfn.XLOOKUP(__xlnm._FilterDatabase_1[[#This Row],[SAPSA Number]],'DS Point summary'!A:A,'DS Point summary'!E:E)</f>
        <v>0</v>
      </c>
      <c r="G125" s="36">
        <f>_xlfn.XLOOKUP(__xlnm._FilterDatabase_1[[#This Row],[SAPSA Number]],'DS Point summary'!A:A,'DS Point summary'!F:F)</f>
        <v>0</v>
      </c>
      <c r="H125" s="36" t="s">
        <v>674</v>
      </c>
      <c r="I125" s="37">
        <f t="shared" si="9"/>
        <v>0</v>
      </c>
      <c r="J125" s="24">
        <f t="shared" si="10"/>
        <v>0</v>
      </c>
      <c r="K125" s="25">
        <v>0</v>
      </c>
      <c r="L125" s="26">
        <v>0</v>
      </c>
      <c r="M125" s="25">
        <v>0</v>
      </c>
      <c r="N125" s="26">
        <v>0</v>
      </c>
      <c r="O125" s="25">
        <v>0</v>
      </c>
      <c r="P125" s="26">
        <v>0</v>
      </c>
      <c r="Q125" s="25">
        <v>0</v>
      </c>
      <c r="R125" s="26">
        <v>0</v>
      </c>
      <c r="S125" s="25">
        <v>0</v>
      </c>
      <c r="T125" s="26">
        <v>0</v>
      </c>
      <c r="U125" s="25">
        <v>0</v>
      </c>
      <c r="V125" s="26">
        <v>0</v>
      </c>
    </row>
  </sheetData>
  <sheetProtection algorithmName="SHA-512" hashValue="QoygkoS8Xgk9hZVocM1WQ1DWzMcds18z4X5ICTvW3tMFP3AQqaIdqd4JUYhC0eGrp66x/JkEnjnvbNali0bTrw==" saltValue="qaIFB4oblED40Wu19FJDlA==" spinCount="100000" sheet="1" objects="1" scenarios="1"/>
  <conditionalFormatting sqref="F2:F125">
    <cfRule type="cellIs" dxfId="111" priority="2" stopIfTrue="1" operator="equal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CC1B1-D372-417C-96C1-6C6E8C5A287A}">
  <sheetPr>
    <tabColor rgb="FF0070C0"/>
  </sheetPr>
  <dimension ref="A1:AMJ126"/>
  <sheetViews>
    <sheetView workbookViewId="0">
      <pane xSplit="10" ySplit="1" topLeftCell="K2" activePane="bottomRight" state="frozen"/>
      <selection pane="topRight" activeCell="K1" sqref="K1"/>
      <selection pane="bottomLeft" activeCell="A2" sqref="A2"/>
      <selection pane="bottomRight" activeCell="F11" sqref="F11"/>
    </sheetView>
  </sheetViews>
  <sheetFormatPr defaultRowHeight="15" x14ac:dyDescent="0.25"/>
  <cols>
    <col min="1" max="1" width="10.42578125" style="41" bestFit="1" customWidth="1"/>
    <col min="2" max="2" width="10.28515625" style="18" customWidth="1"/>
    <col min="3" max="3" width="25" style="18" customWidth="1"/>
    <col min="4" max="4" width="16.140625" style="18" bestFit="1" customWidth="1"/>
    <col min="5" max="5" width="8.140625" style="18" customWidth="1"/>
    <col min="6" max="6" width="6.42578125" style="18" customWidth="1"/>
    <col min="7" max="7" width="6.7109375" style="18" hidden="1" customWidth="1"/>
    <col min="8" max="8" width="9.140625" style="18" customWidth="1"/>
    <col min="9" max="9" width="7.28515625" style="18" customWidth="1"/>
    <col min="10" max="10" width="8.140625" style="42" customWidth="1"/>
    <col min="11" max="22" width="6.85546875" style="18" customWidth="1"/>
    <col min="23" max="1024" width="10.28515625" style="18" customWidth="1"/>
  </cols>
  <sheetData>
    <row r="1" spans="1:22" ht="30" x14ac:dyDescent="0.25">
      <c r="A1" s="12" t="s">
        <v>659</v>
      </c>
      <c r="B1" s="13" t="s">
        <v>628</v>
      </c>
      <c r="C1" s="13" t="s">
        <v>3</v>
      </c>
      <c r="D1" s="13" t="s">
        <v>4</v>
      </c>
      <c r="E1" s="13" t="s">
        <v>5</v>
      </c>
      <c r="F1" s="14" t="s">
        <v>629</v>
      </c>
      <c r="G1" s="15" t="s">
        <v>9</v>
      </c>
      <c r="H1" s="16" t="s">
        <v>660</v>
      </c>
      <c r="I1" s="16" t="s">
        <v>661</v>
      </c>
      <c r="J1" s="17" t="s">
        <v>662</v>
      </c>
      <c r="K1" s="16" t="s">
        <v>663</v>
      </c>
      <c r="L1" s="16" t="s">
        <v>664</v>
      </c>
      <c r="M1" s="16" t="s">
        <v>665</v>
      </c>
      <c r="N1" s="16" t="s">
        <v>666</v>
      </c>
      <c r="O1" s="16" t="s">
        <v>658</v>
      </c>
      <c r="P1" s="16" t="s">
        <v>667</v>
      </c>
      <c r="Q1" s="16" t="s">
        <v>668</v>
      </c>
      <c r="R1" s="16" t="s">
        <v>669</v>
      </c>
      <c r="S1" s="16" t="s">
        <v>670</v>
      </c>
      <c r="T1" s="16" t="s">
        <v>671</v>
      </c>
      <c r="U1" s="16" t="s">
        <v>672</v>
      </c>
      <c r="V1" s="16" t="s">
        <v>673</v>
      </c>
    </row>
    <row r="2" spans="1:22" ht="14.45" customHeight="1" x14ac:dyDescent="0.25">
      <c r="A2" s="19">
        <f t="shared" ref="A2:A27" si="0">RANK(J2,J$2:J$140,0)</f>
        <v>1</v>
      </c>
      <c r="B2" s="27">
        <v>3832</v>
      </c>
      <c r="C2" s="43" t="s">
        <v>169</v>
      </c>
      <c r="D2" s="43" t="s">
        <v>170</v>
      </c>
      <c r="E2" s="49" t="s">
        <v>171</v>
      </c>
      <c r="F2" s="19" t="str">
        <f>_xlfn.XLOOKUP(__xlnm._FilterDatabase_15[[#This Row],[SAPSA Number]],'DS Point summary'!A:A,'DS Point summary'!E:E)</f>
        <v>S</v>
      </c>
      <c r="G2" s="21">
        <f ca="1">_xlfn.XLOOKUP(__xlnm._FilterDatabase_15[[#This Row],[SAPSA Number]],'DS Point summary'!A:A,'DS Point summary'!F:F)</f>
        <v>50</v>
      </c>
      <c r="H2" s="21" t="s">
        <v>675</v>
      </c>
      <c r="I2" s="23">
        <f t="shared" ref="I2:I33" si="1">(IF(K2&gt;0,1,0)+(IF(L2&gt;0,1,0))+(IF(M2&gt;0,1,0))+(IF(N2&gt;0,1,0))+(IF(O2&gt;0,1,0))+(IF(P2&gt;0,1,0))+(IF(Q2&gt;0,1,0))+(IF(R2&gt;0,1,0))+(IF(S2&gt;0,1,0))+(IF(T2&gt;0,1,0))+(IF(U2&gt;0,1,0))+(IF(V2&gt;0,1,0)))</f>
        <v>8</v>
      </c>
      <c r="J2" s="24">
        <f t="shared" ref="J2:J33" si="2">(LARGE(K2:U2,1)+LARGE(K2:U2,2)+LARGE(K2:U2,3)+LARGE(K2:U2,4)+LARGE(K2:U2,5))/5</f>
        <v>97.331459999999993</v>
      </c>
      <c r="K2" s="25">
        <v>71.818200000000004</v>
      </c>
      <c r="L2" s="26">
        <v>0</v>
      </c>
      <c r="M2" s="25">
        <v>82.542199999999994</v>
      </c>
      <c r="N2" s="26">
        <v>98.206299999999999</v>
      </c>
      <c r="O2" s="25">
        <v>97.399799999999999</v>
      </c>
      <c r="P2" s="26">
        <v>91.051199999999994</v>
      </c>
      <c r="Q2" s="25">
        <v>0</v>
      </c>
      <c r="R2" s="26">
        <v>100</v>
      </c>
      <c r="S2" s="25">
        <v>88.709299999999999</v>
      </c>
      <c r="T2" s="26">
        <v>0</v>
      </c>
      <c r="U2" s="25">
        <v>100</v>
      </c>
      <c r="V2" s="26">
        <v>0</v>
      </c>
    </row>
    <row r="3" spans="1:22" ht="14.45" customHeight="1" x14ac:dyDescent="0.25">
      <c r="A3" s="19">
        <f t="shared" si="0"/>
        <v>2</v>
      </c>
      <c r="B3" s="27">
        <v>392</v>
      </c>
      <c r="C3" s="43" t="s">
        <v>614</v>
      </c>
      <c r="D3" s="43" t="s">
        <v>615</v>
      </c>
      <c r="E3" s="49" t="s">
        <v>616</v>
      </c>
      <c r="F3" s="19" t="str">
        <f>_xlfn.XLOOKUP(__xlnm._FilterDatabase_15[[#This Row],[SAPSA Number]],'DS Point summary'!A:A,'DS Point summary'!E:E)</f>
        <v>Lady</v>
      </c>
      <c r="G3" s="21">
        <f ca="1">_xlfn.XLOOKUP(__xlnm._FilterDatabase_15[[#This Row],[SAPSA Number]],'DS Point summary'!A:A,'DS Point summary'!F:F)</f>
        <v>29</v>
      </c>
      <c r="H3" s="21" t="s">
        <v>675</v>
      </c>
      <c r="I3" s="23">
        <f t="shared" si="1"/>
        <v>5</v>
      </c>
      <c r="J3" s="24">
        <f t="shared" si="2"/>
        <v>94.599000000000004</v>
      </c>
      <c r="K3" s="25">
        <v>72.995000000000005</v>
      </c>
      <c r="L3" s="26">
        <v>0</v>
      </c>
      <c r="M3" s="25">
        <v>0</v>
      </c>
      <c r="N3" s="26">
        <v>100</v>
      </c>
      <c r="O3" s="25">
        <v>100</v>
      </c>
      <c r="P3" s="26">
        <v>100</v>
      </c>
      <c r="Q3" s="25">
        <v>0</v>
      </c>
      <c r="R3" s="26">
        <v>0</v>
      </c>
      <c r="S3" s="25">
        <v>100</v>
      </c>
      <c r="T3" s="26">
        <v>0</v>
      </c>
      <c r="U3" s="25">
        <v>0</v>
      </c>
      <c r="V3" s="26">
        <v>0</v>
      </c>
    </row>
    <row r="4" spans="1:22" ht="14.45" customHeight="1" x14ac:dyDescent="0.25">
      <c r="A4" s="19">
        <f t="shared" si="0"/>
        <v>3</v>
      </c>
      <c r="B4" s="27">
        <v>3703</v>
      </c>
      <c r="C4" s="43" t="s">
        <v>279</v>
      </c>
      <c r="D4" s="43" t="s">
        <v>280</v>
      </c>
      <c r="E4" s="49" t="s">
        <v>277</v>
      </c>
      <c r="F4" s="19" t="str">
        <f ca="1">_xlfn.XLOOKUP(__xlnm._FilterDatabase_15[[#This Row],[SAPSA Number]],'DS Point summary'!A:A,'DS Point summary'!E:E)</f>
        <v>S</v>
      </c>
      <c r="G4" s="21">
        <f ca="1">_xlfn.XLOOKUP(__xlnm._FilterDatabase_15[[#This Row],[SAPSA Number]],'DS Point summary'!A:A,'DS Point summary'!F:F)</f>
        <v>53</v>
      </c>
      <c r="H4" s="21" t="s">
        <v>675</v>
      </c>
      <c r="I4" s="23">
        <f t="shared" si="1"/>
        <v>4</v>
      </c>
      <c r="J4" s="24">
        <f t="shared" si="2"/>
        <v>53.369185999999999</v>
      </c>
      <c r="K4" s="25">
        <v>0</v>
      </c>
      <c r="L4" s="26">
        <v>0</v>
      </c>
      <c r="M4" s="25">
        <v>0</v>
      </c>
      <c r="N4" s="26">
        <v>0</v>
      </c>
      <c r="O4" s="25">
        <v>0</v>
      </c>
      <c r="P4" s="26">
        <v>74.709630000000004</v>
      </c>
      <c r="Q4" s="25">
        <v>0</v>
      </c>
      <c r="R4" s="26">
        <v>71.958100000000002</v>
      </c>
      <c r="S4" s="25">
        <v>58.582099999999997</v>
      </c>
      <c r="T4" s="26">
        <v>0</v>
      </c>
      <c r="U4" s="25">
        <v>61.5961</v>
      </c>
      <c r="V4" s="26">
        <v>0</v>
      </c>
    </row>
    <row r="5" spans="1:22" ht="14.45" customHeight="1" x14ac:dyDescent="0.25">
      <c r="A5" s="19">
        <f t="shared" si="0"/>
        <v>4</v>
      </c>
      <c r="B5" s="134">
        <v>6564</v>
      </c>
      <c r="C5" s="135" t="str">
        <f>_xlfn.XLOOKUP(__xlnm._FilterDatabase_15[[#This Row],[SAPSA Number]],'DS Point summary'!A:A,'DS Point summary'!B:B)</f>
        <v xml:space="preserve">Schalk </v>
      </c>
      <c r="D5" s="135" t="str">
        <f>_xlfn.XLOOKUP(__xlnm._FilterDatabase_15[[#This Row],[SAPSA Number]],'DS Point summary'!A:A,'DS Point summary'!C:C)</f>
        <v>van Jaarsveld</v>
      </c>
      <c r="E5" s="130" t="str">
        <f>_xlfn.XLOOKUP(__xlnm._FilterDatabase_15[[#This Row],[SAPSA Number]],'DS Point summary'!A:A,'DS Point summary'!D:D)</f>
        <v>WS</v>
      </c>
      <c r="F5" s="131" t="str">
        <f ca="1">_xlfn.XLOOKUP(__xlnm._FilterDatabase_15[[#This Row],[SAPSA Number]],'DS Point summary'!A:A,'DS Point summary'!E:E)</f>
        <v xml:space="preserve"> </v>
      </c>
      <c r="G5" s="132">
        <f ca="1">_xlfn.XLOOKUP(__xlnm._FilterDatabase_15[[#This Row],[SAPSA Number]],'DS Point summary'!A:A,'DS Point summary'!F:F)</f>
        <v>38</v>
      </c>
      <c r="H5" s="21" t="s">
        <v>675</v>
      </c>
      <c r="I5" s="23">
        <f t="shared" si="1"/>
        <v>3</v>
      </c>
      <c r="J5" s="24">
        <f t="shared" si="2"/>
        <v>52.589300000000001</v>
      </c>
      <c r="K5" s="25">
        <v>0</v>
      </c>
      <c r="L5" s="26">
        <v>0</v>
      </c>
      <c r="M5" s="25">
        <v>0</v>
      </c>
      <c r="N5" s="26">
        <v>0</v>
      </c>
      <c r="O5" s="25">
        <v>0</v>
      </c>
      <c r="P5" s="26">
        <v>0</v>
      </c>
      <c r="Q5" s="25">
        <v>0</v>
      </c>
      <c r="R5" s="26">
        <v>0</v>
      </c>
      <c r="S5" s="25">
        <v>83.137</v>
      </c>
      <c r="T5" s="26">
        <v>100</v>
      </c>
      <c r="U5" s="25">
        <v>79.8095</v>
      </c>
      <c r="V5" s="26">
        <v>0</v>
      </c>
    </row>
    <row r="6" spans="1:22" ht="14.45" customHeight="1" x14ac:dyDescent="0.25">
      <c r="A6" s="19">
        <f t="shared" si="0"/>
        <v>5</v>
      </c>
      <c r="B6" s="27">
        <v>255</v>
      </c>
      <c r="C6" s="43" t="s">
        <v>581</v>
      </c>
      <c r="D6" s="43" t="s">
        <v>425</v>
      </c>
      <c r="E6" s="49" t="s">
        <v>582</v>
      </c>
      <c r="F6" s="19" t="str">
        <f ca="1">_xlfn.XLOOKUP(__xlnm._FilterDatabase_15[[#This Row],[SAPSA Number]],'DS Point summary'!A:A,'DS Point summary'!E:E)</f>
        <v xml:space="preserve"> </v>
      </c>
      <c r="G6" s="21">
        <f ca="1">_xlfn.XLOOKUP(__xlnm._FilterDatabase_15[[#This Row],[SAPSA Number]],'DS Point summary'!A:A,'DS Point summary'!F:F)</f>
        <v>43</v>
      </c>
      <c r="H6" s="21" t="s">
        <v>675</v>
      </c>
      <c r="I6" s="23">
        <f t="shared" si="1"/>
        <v>2</v>
      </c>
      <c r="J6" s="24">
        <f t="shared" si="2"/>
        <v>40</v>
      </c>
      <c r="K6" s="25">
        <v>100</v>
      </c>
      <c r="L6" s="26">
        <v>0</v>
      </c>
      <c r="M6" s="25">
        <v>100</v>
      </c>
      <c r="N6" s="26">
        <v>0</v>
      </c>
      <c r="O6" s="25">
        <v>0</v>
      </c>
      <c r="P6" s="26">
        <v>0</v>
      </c>
      <c r="Q6" s="25">
        <v>0</v>
      </c>
      <c r="R6" s="26">
        <v>0</v>
      </c>
      <c r="S6" s="25">
        <v>0</v>
      </c>
      <c r="T6" s="26">
        <v>0</v>
      </c>
      <c r="U6" s="25">
        <v>0</v>
      </c>
      <c r="V6" s="26">
        <v>0</v>
      </c>
    </row>
    <row r="7" spans="1:22" ht="14.45" customHeight="1" x14ac:dyDescent="0.25">
      <c r="A7" s="19">
        <f t="shared" si="0"/>
        <v>6</v>
      </c>
      <c r="B7" s="27">
        <v>5759</v>
      </c>
      <c r="C7" s="43" t="s">
        <v>424</v>
      </c>
      <c r="D7" s="43" t="s">
        <v>425</v>
      </c>
      <c r="E7" s="49" t="s">
        <v>426</v>
      </c>
      <c r="F7" s="19" t="str">
        <f>_xlfn.XLOOKUP(__xlnm._FilterDatabase_15[[#This Row],[SAPSA Number]],'DS Point summary'!A:A,'DS Point summary'!E:E)</f>
        <v>Lady</v>
      </c>
      <c r="G7" s="21">
        <f ca="1">_xlfn.XLOOKUP(__xlnm._FilterDatabase_15[[#This Row],[SAPSA Number]],'DS Point summary'!A:A,'DS Point summary'!F:F)</f>
        <v>38</v>
      </c>
      <c r="H7" s="21" t="s">
        <v>675</v>
      </c>
      <c r="I7" s="23">
        <f t="shared" si="1"/>
        <v>5</v>
      </c>
      <c r="J7" s="24">
        <f t="shared" si="2"/>
        <v>38.346780000000003</v>
      </c>
      <c r="K7" s="25">
        <v>29.268799999999999</v>
      </c>
      <c r="L7" s="26">
        <v>0</v>
      </c>
      <c r="M7" s="25">
        <v>0</v>
      </c>
      <c r="N7" s="26">
        <v>38.308900000000001</v>
      </c>
      <c r="O7" s="25">
        <v>0</v>
      </c>
      <c r="P7" s="26">
        <v>45.723100000000002</v>
      </c>
      <c r="Q7" s="25">
        <v>0</v>
      </c>
      <c r="R7" s="26">
        <v>35.793999999999997</v>
      </c>
      <c r="S7" s="25">
        <v>0</v>
      </c>
      <c r="T7" s="26">
        <v>42.639099999999999</v>
      </c>
      <c r="U7" s="25">
        <v>0</v>
      </c>
      <c r="V7" s="26">
        <v>0</v>
      </c>
    </row>
    <row r="8" spans="1:22" ht="14.45" customHeight="1" x14ac:dyDescent="0.25">
      <c r="A8" s="19">
        <f t="shared" si="0"/>
        <v>7</v>
      </c>
      <c r="B8" s="27">
        <v>4441</v>
      </c>
      <c r="C8" s="82" t="str">
        <f>_xlfn.XLOOKUP(__xlnm._FilterDatabase_15[[#This Row],[SAPSA Number]],'DS Point summary'!A:A,'DS Point summary'!B:B)</f>
        <v>Byron</v>
      </c>
      <c r="D8" s="82" t="str">
        <f>_xlfn.XLOOKUP(__xlnm._FilterDatabase_15[[#This Row],[SAPSA Number]],'DS Point summary'!A:A,'DS Point summary'!C:C)</f>
        <v>van Heerden</v>
      </c>
      <c r="E8" s="83" t="str">
        <f>_xlfn.XLOOKUP(__xlnm._FilterDatabase_15[[#This Row],[SAPSA Number]],'DS Point summary'!A:A,'DS Point summary'!D:D)</f>
        <v>B</v>
      </c>
      <c r="F8" s="19" t="str">
        <f ca="1">_xlfn.XLOOKUP(__xlnm._FilterDatabase_15[[#This Row],[SAPSA Number]],'DS Point summary'!A:A,'DS Point summary'!E:E)</f>
        <v xml:space="preserve"> </v>
      </c>
      <c r="G8" s="21">
        <f ca="1">_xlfn.XLOOKUP(__xlnm._FilterDatabase_15[[#This Row],[SAPSA Number]],'DS Point summary'!A:A,'DS Point summary'!F:F)</f>
        <v>31</v>
      </c>
      <c r="H8" s="21" t="s">
        <v>675</v>
      </c>
      <c r="I8" s="23">
        <f t="shared" si="1"/>
        <v>2</v>
      </c>
      <c r="J8" s="24">
        <f t="shared" si="2"/>
        <v>28.4483</v>
      </c>
      <c r="K8" s="25">
        <v>0</v>
      </c>
      <c r="L8" s="26">
        <v>0</v>
      </c>
      <c r="M8" s="25">
        <v>0</v>
      </c>
      <c r="N8" s="26">
        <v>0</v>
      </c>
      <c r="O8" s="25">
        <v>0</v>
      </c>
      <c r="P8" s="26">
        <v>0</v>
      </c>
      <c r="Q8" s="25">
        <v>0</v>
      </c>
      <c r="R8" s="26">
        <v>0</v>
      </c>
      <c r="S8" s="25">
        <v>64.847999999999999</v>
      </c>
      <c r="T8" s="26">
        <v>77.393500000000003</v>
      </c>
      <c r="U8" s="25">
        <v>0</v>
      </c>
      <c r="V8" s="26">
        <v>0</v>
      </c>
    </row>
    <row r="9" spans="1:22" ht="14.45" customHeight="1" x14ac:dyDescent="0.25">
      <c r="A9" s="19">
        <f t="shared" si="0"/>
        <v>8</v>
      </c>
      <c r="B9" s="27">
        <v>6224</v>
      </c>
      <c r="C9" s="43" t="s">
        <v>142</v>
      </c>
      <c r="D9" s="43" t="s">
        <v>143</v>
      </c>
      <c r="E9" s="49" t="s">
        <v>144</v>
      </c>
      <c r="F9" s="19" t="str">
        <f ca="1">_xlfn.XLOOKUP(__xlnm._FilterDatabase_15[[#This Row],[SAPSA Number]],'DS Point summary'!A:A,'DS Point summary'!E:E)</f>
        <v xml:space="preserve"> </v>
      </c>
      <c r="G9" s="21">
        <f ca="1">_xlfn.XLOOKUP(__xlnm._FilterDatabase_15[[#This Row],[SAPSA Number]],'DS Point summary'!A:A,'DS Point summary'!F:F)</f>
        <v>43</v>
      </c>
      <c r="H9" s="21" t="s">
        <v>675</v>
      </c>
      <c r="I9" s="23">
        <f t="shared" si="1"/>
        <v>1</v>
      </c>
      <c r="J9" s="24">
        <f t="shared" si="2"/>
        <v>17.795300000000001</v>
      </c>
      <c r="K9" s="25">
        <v>0</v>
      </c>
      <c r="L9" s="26">
        <v>0</v>
      </c>
      <c r="M9" s="25">
        <v>0</v>
      </c>
      <c r="N9" s="26">
        <v>88.976500000000001</v>
      </c>
      <c r="O9" s="25">
        <v>0</v>
      </c>
      <c r="P9" s="26">
        <v>0</v>
      </c>
      <c r="Q9" s="25">
        <v>0</v>
      </c>
      <c r="R9" s="26">
        <v>0</v>
      </c>
      <c r="S9" s="25">
        <v>0</v>
      </c>
      <c r="T9" s="26">
        <v>0</v>
      </c>
      <c r="U9" s="25">
        <v>0</v>
      </c>
      <c r="V9" s="26">
        <v>0</v>
      </c>
    </row>
    <row r="10" spans="1:22" ht="14.45" customHeight="1" x14ac:dyDescent="0.25">
      <c r="A10" s="19">
        <f t="shared" si="0"/>
        <v>9</v>
      </c>
      <c r="B10" s="134">
        <v>6470</v>
      </c>
      <c r="C10" s="135" t="str">
        <f>_xlfn.XLOOKUP(__xlnm._FilterDatabase_15[[#This Row],[SAPSA Number]],'DS Point summary'!A:A,'DS Point summary'!B:B)</f>
        <v>Koseelan (Seelan)</v>
      </c>
      <c r="D10" s="135" t="str">
        <f>_xlfn.XLOOKUP(__xlnm._FilterDatabase_15[[#This Row],[SAPSA Number]],'DS Point summary'!A:A,'DS Point summary'!C:C)</f>
        <v>Pillay</v>
      </c>
      <c r="E10" s="130" t="str">
        <f>_xlfn.XLOOKUP(__xlnm._FilterDatabase_15[[#This Row],[SAPSA Number]],'DS Point summary'!A:A,'DS Point summary'!D:D)</f>
        <v>K</v>
      </c>
      <c r="F10" s="131" t="str">
        <f ca="1">_xlfn.XLOOKUP(__xlnm._FilterDatabase_15[[#This Row],[SAPSA Number]],'DS Point summary'!A:A,'DS Point summary'!E:E)</f>
        <v xml:space="preserve"> </v>
      </c>
      <c r="G10" s="132">
        <f ca="1">_xlfn.XLOOKUP(__xlnm._FilterDatabase_15[[#This Row],[SAPSA Number]],'DS Point summary'!A:A,'DS Point summary'!F:F)</f>
        <v>46</v>
      </c>
      <c r="H10" s="21" t="s">
        <v>675</v>
      </c>
      <c r="I10" s="23">
        <f t="shared" si="1"/>
        <v>2</v>
      </c>
      <c r="J10" s="24">
        <f t="shared" si="2"/>
        <v>17.702179999999998</v>
      </c>
      <c r="K10" s="25">
        <v>0</v>
      </c>
      <c r="L10" s="26">
        <v>0</v>
      </c>
      <c r="M10" s="25">
        <v>0</v>
      </c>
      <c r="N10" s="26">
        <v>0</v>
      </c>
      <c r="O10" s="25">
        <v>41.441800000000001</v>
      </c>
      <c r="P10" s="26">
        <v>0</v>
      </c>
      <c r="Q10" s="25">
        <v>0</v>
      </c>
      <c r="R10" s="26">
        <v>0</v>
      </c>
      <c r="S10" s="25">
        <v>0</v>
      </c>
      <c r="T10" s="26">
        <v>0</v>
      </c>
      <c r="U10" s="25">
        <v>47.069099999999999</v>
      </c>
      <c r="V10" s="26">
        <v>0</v>
      </c>
    </row>
    <row r="11" spans="1:22" ht="14.45" customHeight="1" x14ac:dyDescent="0.25">
      <c r="A11" s="19">
        <f t="shared" si="0"/>
        <v>10</v>
      </c>
      <c r="B11" s="98">
        <v>4094</v>
      </c>
      <c r="C11" s="82" t="str">
        <f>_xlfn.XLOOKUP(__xlnm._FilterDatabase_15[[#This Row],[SAPSA Number]],'DS Point summary'!A:A,'DS Point summary'!B:B)</f>
        <v>Johan</v>
      </c>
      <c r="D11" s="82" t="str">
        <f>_xlfn.XLOOKUP(__xlnm._FilterDatabase_15[[#This Row],[SAPSA Number]],'DS Point summary'!A:A,'DS Point summary'!C:C)</f>
        <v>Kemp</v>
      </c>
      <c r="E11" s="83" t="str">
        <f>_xlfn.XLOOKUP(__xlnm._FilterDatabase_15[[#This Row],[SAPSA Number]],'DS Point summary'!A:A,'DS Point summary'!D:D)</f>
        <v>J</v>
      </c>
      <c r="F11" s="19" t="str">
        <f ca="1">_xlfn.XLOOKUP(__xlnm._FilterDatabase_15[[#This Row],[SAPSA Number]],'DS Point summary'!A:A,'DS Point summary'!E:E)</f>
        <v xml:space="preserve"> </v>
      </c>
      <c r="G11" s="21">
        <f ca="1">_xlfn.XLOOKUP(__xlnm._FilterDatabase_15[[#This Row],[SAPSA Number]],'DS Point summary'!A:A,'DS Point summary'!F:F)</f>
        <v>40</v>
      </c>
      <c r="H11" s="21" t="s">
        <v>675</v>
      </c>
      <c r="I11" s="23">
        <f t="shared" si="1"/>
        <v>1</v>
      </c>
      <c r="J11" s="24">
        <f t="shared" si="2"/>
        <v>17.580220000000001</v>
      </c>
      <c r="K11" s="25">
        <v>0</v>
      </c>
      <c r="L11" s="26">
        <v>0</v>
      </c>
      <c r="M11" s="25">
        <v>0</v>
      </c>
      <c r="N11" s="26">
        <v>0</v>
      </c>
      <c r="O11" s="25">
        <v>0</v>
      </c>
      <c r="P11" s="26">
        <v>0</v>
      </c>
      <c r="Q11" s="25">
        <v>0</v>
      </c>
      <c r="R11" s="26">
        <v>87.9011</v>
      </c>
      <c r="S11" s="25">
        <v>0</v>
      </c>
      <c r="T11" s="26">
        <v>0</v>
      </c>
      <c r="U11" s="25">
        <v>0</v>
      </c>
      <c r="V11" s="26">
        <v>0</v>
      </c>
    </row>
    <row r="12" spans="1:22" ht="14.45" customHeight="1" x14ac:dyDescent="0.25">
      <c r="A12" s="19">
        <f t="shared" si="0"/>
        <v>11</v>
      </c>
      <c r="B12" s="27">
        <v>1716</v>
      </c>
      <c r="C12" s="43" t="s">
        <v>25</v>
      </c>
      <c r="D12" s="43" t="s">
        <v>26</v>
      </c>
      <c r="E12" s="49" t="s">
        <v>27</v>
      </c>
      <c r="F12" s="19" t="str">
        <f ca="1">_xlfn.XLOOKUP(__xlnm._FilterDatabase_15[[#This Row],[SAPSA Number]],'DS Point summary'!A:A,'DS Point summary'!E:E)</f>
        <v>S</v>
      </c>
      <c r="G12" s="21">
        <f ca="1">_xlfn.XLOOKUP(__xlnm._FilterDatabase_15[[#This Row],[SAPSA Number]],'DS Point summary'!A:A,'DS Point summary'!F:F)</f>
        <v>55</v>
      </c>
      <c r="H12" s="21" t="s">
        <v>675</v>
      </c>
      <c r="I12" s="23">
        <f t="shared" si="1"/>
        <v>1</v>
      </c>
      <c r="J12" s="24">
        <f t="shared" si="2"/>
        <v>15.33056</v>
      </c>
      <c r="K12" s="25">
        <v>0</v>
      </c>
      <c r="L12" s="26">
        <v>0</v>
      </c>
      <c r="M12" s="25">
        <v>0</v>
      </c>
      <c r="N12" s="26">
        <v>0</v>
      </c>
      <c r="O12" s="25">
        <v>76.652799999999999</v>
      </c>
      <c r="P12" s="26">
        <v>0</v>
      </c>
      <c r="Q12" s="25">
        <v>0</v>
      </c>
      <c r="R12" s="26">
        <v>0</v>
      </c>
      <c r="S12" s="25">
        <v>0</v>
      </c>
      <c r="T12" s="26">
        <v>0</v>
      </c>
      <c r="U12" s="25">
        <v>0</v>
      </c>
      <c r="V12" s="26">
        <v>0</v>
      </c>
    </row>
    <row r="13" spans="1:22" ht="14.45" customHeight="1" x14ac:dyDescent="0.25">
      <c r="A13" s="19">
        <f t="shared" si="0"/>
        <v>12</v>
      </c>
      <c r="B13" s="27">
        <v>4624</v>
      </c>
      <c r="C13" s="43" t="s">
        <v>563</v>
      </c>
      <c r="D13" s="43" t="s">
        <v>564</v>
      </c>
      <c r="E13" s="49" t="s">
        <v>557</v>
      </c>
      <c r="F13" s="19" t="str">
        <f ca="1">_xlfn.XLOOKUP(__xlnm._FilterDatabase_15[[#This Row],[SAPSA Number]],'DS Point summary'!A:A,'DS Point summary'!E:E)</f>
        <v>S</v>
      </c>
      <c r="G13" s="21">
        <f ca="1">_xlfn.XLOOKUP(__xlnm._FilterDatabase_15[[#This Row],[SAPSA Number]],'DS Point summary'!A:A,'DS Point summary'!F:F)</f>
        <v>54</v>
      </c>
      <c r="H13" s="21" t="s">
        <v>675</v>
      </c>
      <c r="I13" s="23">
        <f t="shared" si="1"/>
        <v>1</v>
      </c>
      <c r="J13" s="24">
        <f t="shared" si="2"/>
        <v>14.988059999999999</v>
      </c>
      <c r="K13" s="25">
        <v>0</v>
      </c>
      <c r="L13" s="26">
        <v>0</v>
      </c>
      <c r="M13" s="25">
        <v>74.940299999999993</v>
      </c>
      <c r="N13" s="26">
        <v>0</v>
      </c>
      <c r="O13" s="25">
        <v>0</v>
      </c>
      <c r="P13" s="26">
        <v>0</v>
      </c>
      <c r="Q13" s="25">
        <v>0</v>
      </c>
      <c r="R13" s="26">
        <v>0</v>
      </c>
      <c r="S13" s="25">
        <v>0</v>
      </c>
      <c r="T13" s="26">
        <v>0</v>
      </c>
      <c r="U13" s="25">
        <v>0</v>
      </c>
      <c r="V13" s="26">
        <v>0</v>
      </c>
    </row>
    <row r="14" spans="1:22" ht="14.45" customHeight="1" x14ac:dyDescent="0.25">
      <c r="A14" s="19">
        <f t="shared" si="0"/>
        <v>13</v>
      </c>
      <c r="B14" s="27">
        <v>5754</v>
      </c>
      <c r="C14" s="43" t="s">
        <v>460</v>
      </c>
      <c r="D14" s="43" t="s">
        <v>461</v>
      </c>
      <c r="E14" s="49" t="s">
        <v>453</v>
      </c>
      <c r="F14" s="19" t="str">
        <f ca="1">_xlfn.XLOOKUP(__xlnm._FilterDatabase_15[[#This Row],[SAPSA Number]],'DS Point summary'!A:A,'DS Point summary'!E:E)</f>
        <v xml:space="preserve"> </v>
      </c>
      <c r="G14" s="21">
        <f ca="1">_xlfn.XLOOKUP(__xlnm._FilterDatabase_15[[#This Row],[SAPSA Number]],'DS Point summary'!A:A,'DS Point summary'!F:F)</f>
        <v>42</v>
      </c>
      <c r="H14" s="21" t="s">
        <v>675</v>
      </c>
      <c r="I14" s="23">
        <f t="shared" si="1"/>
        <v>1</v>
      </c>
      <c r="J14" s="24">
        <f t="shared" si="2"/>
        <v>13.74452</v>
      </c>
      <c r="K14" s="25">
        <v>0</v>
      </c>
      <c r="L14" s="26">
        <v>0</v>
      </c>
      <c r="M14" s="25">
        <v>0</v>
      </c>
      <c r="N14" s="26">
        <v>0</v>
      </c>
      <c r="O14" s="25">
        <v>0</v>
      </c>
      <c r="P14" s="26">
        <v>0</v>
      </c>
      <c r="Q14" s="25">
        <v>0</v>
      </c>
      <c r="R14" s="26">
        <v>0</v>
      </c>
      <c r="S14" s="25">
        <v>0</v>
      </c>
      <c r="T14" s="26">
        <v>0</v>
      </c>
      <c r="U14" s="25">
        <v>68.7226</v>
      </c>
      <c r="V14" s="26">
        <v>0</v>
      </c>
    </row>
    <row r="15" spans="1:22" ht="14.45" customHeight="1" x14ac:dyDescent="0.25">
      <c r="A15" s="19">
        <f t="shared" si="0"/>
        <v>14</v>
      </c>
      <c r="B15" s="27">
        <v>250</v>
      </c>
      <c r="C15" s="43" t="s">
        <v>19</v>
      </c>
      <c r="D15" s="43" t="s">
        <v>20</v>
      </c>
      <c r="E15" s="49" t="s">
        <v>21</v>
      </c>
      <c r="F15" s="19" t="str">
        <f ca="1">_xlfn.XLOOKUP(__xlnm._FilterDatabase_15[[#This Row],[SAPSA Number]],'DS Point summary'!A:A,'DS Point summary'!E:E)</f>
        <v>SS</v>
      </c>
      <c r="G15" s="21">
        <f ca="1">_xlfn.XLOOKUP(__xlnm._FilterDatabase_15[[#This Row],[SAPSA Number]],'DS Point summary'!A:A,'DS Point summary'!F:F)</f>
        <v>63</v>
      </c>
      <c r="H15" s="21" t="s">
        <v>675</v>
      </c>
      <c r="I15" s="23">
        <f t="shared" si="1"/>
        <v>0</v>
      </c>
      <c r="J15" s="24">
        <f t="shared" si="2"/>
        <v>0</v>
      </c>
      <c r="K15" s="25">
        <v>0</v>
      </c>
      <c r="L15" s="26">
        <v>0</v>
      </c>
      <c r="M15" s="25">
        <v>0</v>
      </c>
      <c r="N15" s="26">
        <v>0</v>
      </c>
      <c r="O15" s="25">
        <v>0</v>
      </c>
      <c r="P15" s="26">
        <v>0</v>
      </c>
      <c r="Q15" s="25">
        <v>0</v>
      </c>
      <c r="R15" s="26">
        <v>0</v>
      </c>
      <c r="S15" s="25">
        <v>0</v>
      </c>
      <c r="T15" s="26">
        <v>0</v>
      </c>
      <c r="U15" s="25">
        <v>0</v>
      </c>
      <c r="V15" s="26">
        <v>0</v>
      </c>
    </row>
    <row r="16" spans="1:22" ht="14.45" customHeight="1" x14ac:dyDescent="0.25">
      <c r="A16" s="19">
        <f t="shared" si="0"/>
        <v>14</v>
      </c>
      <c r="B16" s="27">
        <v>5262</v>
      </c>
      <c r="C16" s="82" t="str">
        <f>_xlfn.XLOOKUP(__xlnm._FilterDatabase_15[[#This Row],[SAPSA Number]],'DS Point summary'!A:A,'DS Point summary'!B:B)</f>
        <v>Andre</v>
      </c>
      <c r="D16" s="82" t="str">
        <f>_xlfn.XLOOKUP(__xlnm._FilterDatabase_15[[#This Row],[SAPSA Number]],'DS Point summary'!A:A,'DS Point summary'!C:C)</f>
        <v>van Rooyen</v>
      </c>
      <c r="E16" s="83" t="str">
        <f>_xlfn.XLOOKUP(__xlnm._FilterDatabase_15[[#This Row],[SAPSA Number]],'DS Point summary'!A:A,'DS Point summary'!D:D)</f>
        <v>A</v>
      </c>
      <c r="F16" s="19" t="str">
        <f ca="1">_xlfn.XLOOKUP(__xlnm._FilterDatabase_15[[#This Row],[SAPSA Number]],'DS Point summary'!A:A,'DS Point summary'!E:E)</f>
        <v xml:space="preserve"> </v>
      </c>
      <c r="G16" s="21">
        <f ca="1">_xlfn.XLOOKUP(__xlnm._FilterDatabase_15[[#This Row],[SAPSA Number]],'DS Point summary'!A:A,'DS Point summary'!F:F)</f>
        <v>45</v>
      </c>
      <c r="H16" s="21" t="s">
        <v>675</v>
      </c>
      <c r="I16" s="23">
        <f t="shared" si="1"/>
        <v>0</v>
      </c>
      <c r="J16" s="24">
        <f t="shared" si="2"/>
        <v>0</v>
      </c>
      <c r="K16" s="25">
        <v>0</v>
      </c>
      <c r="L16" s="26">
        <v>0</v>
      </c>
      <c r="M16" s="25">
        <v>0</v>
      </c>
      <c r="N16" s="26">
        <v>0</v>
      </c>
      <c r="O16" s="25">
        <v>0</v>
      </c>
      <c r="P16" s="26">
        <v>0</v>
      </c>
      <c r="Q16" s="25">
        <v>0</v>
      </c>
      <c r="R16" s="26">
        <v>0</v>
      </c>
      <c r="S16" s="25">
        <v>0</v>
      </c>
      <c r="T16" s="26">
        <v>0</v>
      </c>
      <c r="U16" s="25">
        <v>0</v>
      </c>
      <c r="V16" s="26">
        <v>0</v>
      </c>
    </row>
    <row r="17" spans="1:22" ht="14.45" customHeight="1" x14ac:dyDescent="0.25">
      <c r="A17" s="19">
        <f t="shared" si="0"/>
        <v>14</v>
      </c>
      <c r="B17" s="46">
        <v>6395</v>
      </c>
      <c r="C17" s="82" t="s">
        <v>726</v>
      </c>
      <c r="D17" s="82" t="s">
        <v>727</v>
      </c>
      <c r="E17" s="83" t="str">
        <f>_xlfn.XLOOKUP(__xlnm._FilterDatabase_15[[#This Row],[SAPSA Number]],'DS Point summary'!A:A,'DS Point summary'!D:D)</f>
        <v>AJP</v>
      </c>
      <c r="F17" s="19" t="str">
        <f ca="1">_xlfn.XLOOKUP(__xlnm._FilterDatabase_15[[#This Row],[SAPSA Number]],'DS Point summary'!A:A,'DS Point summary'!E:E)</f>
        <v>S</v>
      </c>
      <c r="G17" s="21">
        <f ca="1">_xlfn.XLOOKUP(__xlnm._FilterDatabase_15[[#This Row],[SAPSA Number]],'DS Point summary'!A:A,'DS Point summary'!F:F)</f>
        <v>54</v>
      </c>
      <c r="H17" s="21" t="s">
        <v>675</v>
      </c>
      <c r="I17" s="23">
        <f t="shared" si="1"/>
        <v>0</v>
      </c>
      <c r="J17" s="24">
        <f t="shared" si="2"/>
        <v>0</v>
      </c>
      <c r="K17" s="25">
        <v>0</v>
      </c>
      <c r="L17" s="26">
        <v>0</v>
      </c>
      <c r="M17" s="25">
        <v>0</v>
      </c>
      <c r="N17" s="26">
        <v>0</v>
      </c>
      <c r="O17" s="25">
        <v>0</v>
      </c>
      <c r="P17" s="26">
        <v>0</v>
      </c>
      <c r="Q17" s="25">
        <v>0</v>
      </c>
      <c r="R17" s="26">
        <v>0</v>
      </c>
      <c r="S17" s="25">
        <v>0</v>
      </c>
      <c r="T17" s="26">
        <v>0</v>
      </c>
      <c r="U17" s="25">
        <v>0</v>
      </c>
      <c r="V17" s="26">
        <v>0</v>
      </c>
    </row>
    <row r="18" spans="1:22" ht="14.45" customHeight="1" x14ac:dyDescent="0.25">
      <c r="A18" s="19">
        <f t="shared" si="0"/>
        <v>14</v>
      </c>
      <c r="B18" s="27">
        <v>1637</v>
      </c>
      <c r="C18" s="43" t="s">
        <v>38</v>
      </c>
      <c r="D18" s="43" t="s">
        <v>39</v>
      </c>
      <c r="E18" s="49" t="s">
        <v>40</v>
      </c>
      <c r="F18" s="19" t="str">
        <f ca="1">_xlfn.XLOOKUP(__xlnm._FilterDatabase_15[[#This Row],[SAPSA Number]],'DS Point summary'!A:A,'DS Point summary'!E:E)</f>
        <v>SS</v>
      </c>
      <c r="G18" s="21">
        <f ca="1">_xlfn.XLOOKUP(__xlnm._FilterDatabase_15[[#This Row],[SAPSA Number]],'DS Point summary'!A:A,'DS Point summary'!F:F)</f>
        <v>67</v>
      </c>
      <c r="H18" s="21" t="s">
        <v>675</v>
      </c>
      <c r="I18" s="23">
        <f t="shared" si="1"/>
        <v>0</v>
      </c>
      <c r="J18" s="24">
        <f t="shared" si="2"/>
        <v>0</v>
      </c>
      <c r="K18" s="25">
        <v>0</v>
      </c>
      <c r="L18" s="26">
        <v>0</v>
      </c>
      <c r="M18" s="25">
        <v>0</v>
      </c>
      <c r="N18" s="26">
        <v>0</v>
      </c>
      <c r="O18" s="25">
        <v>0</v>
      </c>
      <c r="P18" s="26">
        <v>0</v>
      </c>
      <c r="Q18" s="25">
        <v>0</v>
      </c>
      <c r="R18" s="26">
        <v>0</v>
      </c>
      <c r="S18" s="25">
        <v>0</v>
      </c>
      <c r="T18" s="26">
        <v>0</v>
      </c>
      <c r="U18" s="25">
        <v>0</v>
      </c>
      <c r="V18" s="26">
        <v>0</v>
      </c>
    </row>
    <row r="19" spans="1:22" ht="14.45" customHeight="1" x14ac:dyDescent="0.25">
      <c r="A19" s="19">
        <f t="shared" si="0"/>
        <v>14</v>
      </c>
      <c r="B19" s="27">
        <v>3395</v>
      </c>
      <c r="C19" s="43" t="s">
        <v>46</v>
      </c>
      <c r="D19" s="43" t="s">
        <v>47</v>
      </c>
      <c r="E19" s="49" t="s">
        <v>27</v>
      </c>
      <c r="F19" s="19" t="str">
        <f>_xlfn.XLOOKUP(__xlnm._FilterDatabase_15[[#This Row],[SAPSA Number]],'DS Point summary'!A:A,'DS Point summary'!E:E)</f>
        <v>Lady</v>
      </c>
      <c r="G19" s="21">
        <f ca="1">_xlfn.XLOOKUP(__xlnm._FilterDatabase_15[[#This Row],[SAPSA Number]],'DS Point summary'!A:A,'DS Point summary'!F:F)</f>
        <v>54</v>
      </c>
      <c r="H19" s="21" t="s">
        <v>675</v>
      </c>
      <c r="I19" s="23">
        <f t="shared" si="1"/>
        <v>0</v>
      </c>
      <c r="J19" s="24">
        <f t="shared" si="2"/>
        <v>0</v>
      </c>
      <c r="K19" s="25">
        <v>0</v>
      </c>
      <c r="L19" s="26">
        <v>0</v>
      </c>
      <c r="M19" s="25">
        <v>0</v>
      </c>
      <c r="N19" s="26">
        <v>0</v>
      </c>
      <c r="O19" s="25">
        <v>0</v>
      </c>
      <c r="P19" s="26">
        <v>0</v>
      </c>
      <c r="Q19" s="25">
        <v>0</v>
      </c>
      <c r="R19" s="26">
        <v>0</v>
      </c>
      <c r="S19" s="25">
        <v>0</v>
      </c>
      <c r="T19" s="26">
        <v>0</v>
      </c>
      <c r="U19" s="25">
        <v>0</v>
      </c>
      <c r="V19" s="26">
        <v>0</v>
      </c>
    </row>
    <row r="20" spans="1:22" ht="14.45" customHeight="1" x14ac:dyDescent="0.25">
      <c r="A20" s="19">
        <f t="shared" si="0"/>
        <v>14</v>
      </c>
      <c r="B20" s="27">
        <v>3369</v>
      </c>
      <c r="C20" s="43" t="s">
        <v>52</v>
      </c>
      <c r="D20" s="43" t="s">
        <v>53</v>
      </c>
      <c r="E20" s="49" t="s">
        <v>54</v>
      </c>
      <c r="F20" s="19" t="str">
        <f ca="1">_xlfn.XLOOKUP(__xlnm._FilterDatabase_15[[#This Row],[SAPSA Number]],'DS Point summary'!A:A,'DS Point summary'!E:E)</f>
        <v>S</v>
      </c>
      <c r="G20" s="21">
        <f ca="1">_xlfn.XLOOKUP(__xlnm._FilterDatabase_15[[#This Row],[SAPSA Number]],'DS Point summary'!A:A,'DS Point summary'!F:F)</f>
        <v>51</v>
      </c>
      <c r="H20" s="21" t="s">
        <v>675</v>
      </c>
      <c r="I20" s="23">
        <f t="shared" si="1"/>
        <v>0</v>
      </c>
      <c r="J20" s="24">
        <f t="shared" si="2"/>
        <v>0</v>
      </c>
      <c r="K20" s="25">
        <v>0</v>
      </c>
      <c r="L20" s="26">
        <v>0</v>
      </c>
      <c r="M20" s="25">
        <v>0</v>
      </c>
      <c r="N20" s="26">
        <v>0</v>
      </c>
      <c r="O20" s="25">
        <v>0</v>
      </c>
      <c r="P20" s="26">
        <v>0</v>
      </c>
      <c r="Q20" s="25">
        <v>0</v>
      </c>
      <c r="R20" s="26">
        <v>0</v>
      </c>
      <c r="S20" s="25">
        <v>0</v>
      </c>
      <c r="T20" s="26">
        <v>0</v>
      </c>
      <c r="U20" s="25">
        <v>0</v>
      </c>
      <c r="V20" s="26">
        <v>0</v>
      </c>
    </row>
    <row r="21" spans="1:22" ht="14.45" customHeight="1" x14ac:dyDescent="0.25">
      <c r="A21" s="19">
        <f t="shared" si="0"/>
        <v>14</v>
      </c>
      <c r="B21" s="27">
        <v>1250</v>
      </c>
      <c r="C21" s="82" t="str">
        <f>_xlfn.XLOOKUP(__xlnm._FilterDatabase_15[[#This Row],[SAPSA Number]],'DS Point summary'!A:A,'DS Point summary'!B:B)</f>
        <v>Carel Riaan</v>
      </c>
      <c r="D21" s="82" t="str">
        <f>_xlfn.XLOOKUP(__xlnm._FilterDatabase_15[[#This Row],[SAPSA Number]],'DS Point summary'!A:A,'DS Point summary'!C:C)</f>
        <v>Venter</v>
      </c>
      <c r="E21" s="83" t="str">
        <f>_xlfn.XLOOKUP(__xlnm._FilterDatabase_15[[#This Row],[SAPSA Number]],'DS Point summary'!A:A,'DS Point summary'!D:D)</f>
        <v>CR</v>
      </c>
      <c r="F21" s="19" t="str">
        <f ca="1">_xlfn.XLOOKUP(__xlnm._FilterDatabase_15[[#This Row],[SAPSA Number]],'DS Point summary'!A:A,'DS Point summary'!E:E)</f>
        <v>S</v>
      </c>
      <c r="G21" s="21">
        <f ca="1">_xlfn.XLOOKUP(__xlnm._FilterDatabase_15[[#This Row],[SAPSA Number]],'DS Point summary'!A:A,'DS Point summary'!F:F)</f>
        <v>52</v>
      </c>
      <c r="H21" s="21" t="s">
        <v>675</v>
      </c>
      <c r="I21" s="23">
        <f t="shared" si="1"/>
        <v>0</v>
      </c>
      <c r="J21" s="24">
        <f t="shared" si="2"/>
        <v>0</v>
      </c>
      <c r="K21" s="25">
        <v>0</v>
      </c>
      <c r="L21" s="26">
        <v>0</v>
      </c>
      <c r="M21" s="25">
        <v>0</v>
      </c>
      <c r="N21" s="26">
        <v>0</v>
      </c>
      <c r="O21" s="25">
        <v>0</v>
      </c>
      <c r="P21" s="26">
        <v>0</v>
      </c>
      <c r="Q21" s="25">
        <v>0</v>
      </c>
      <c r="R21" s="26">
        <v>0</v>
      </c>
      <c r="S21" s="25">
        <v>0</v>
      </c>
      <c r="T21" s="26">
        <v>0</v>
      </c>
      <c r="U21" s="25">
        <v>0</v>
      </c>
      <c r="V21" s="26">
        <v>0</v>
      </c>
    </row>
    <row r="22" spans="1:22" ht="14.45" customHeight="1" x14ac:dyDescent="0.25">
      <c r="A22" s="19">
        <f t="shared" si="0"/>
        <v>14</v>
      </c>
      <c r="B22" s="20">
        <v>3338</v>
      </c>
      <c r="C22" s="29" t="s">
        <v>75</v>
      </c>
      <c r="D22" s="29" t="s">
        <v>76</v>
      </c>
      <c r="E22" s="30" t="s">
        <v>77</v>
      </c>
      <c r="F22" s="19" t="str">
        <f ca="1">_xlfn.XLOOKUP(__xlnm._FilterDatabase_15[[#This Row],[SAPSA Number]],'DS Point summary'!A:A,'DS Point summary'!E:E)</f>
        <v>S</v>
      </c>
      <c r="G22" s="21">
        <f ca="1">_xlfn.XLOOKUP(__xlnm._FilterDatabase_15[[#This Row],[SAPSA Number]],'DS Point summary'!A:A,'DS Point summary'!F:F)</f>
        <v>51</v>
      </c>
      <c r="H22" s="21" t="s">
        <v>675</v>
      </c>
      <c r="I22" s="23">
        <f t="shared" si="1"/>
        <v>0</v>
      </c>
      <c r="J22" s="24">
        <f t="shared" si="2"/>
        <v>0</v>
      </c>
      <c r="K22" s="25">
        <v>0</v>
      </c>
      <c r="L22" s="26">
        <v>0</v>
      </c>
      <c r="M22" s="25">
        <v>0</v>
      </c>
      <c r="N22" s="26">
        <v>0</v>
      </c>
      <c r="O22" s="25">
        <v>0</v>
      </c>
      <c r="P22" s="26">
        <v>0</v>
      </c>
      <c r="Q22" s="25">
        <v>0</v>
      </c>
      <c r="R22" s="26">
        <v>0</v>
      </c>
      <c r="S22" s="25">
        <v>0</v>
      </c>
      <c r="T22" s="26">
        <v>0</v>
      </c>
      <c r="U22" s="25">
        <v>0</v>
      </c>
      <c r="V22" s="26">
        <v>0</v>
      </c>
    </row>
    <row r="23" spans="1:22" ht="14.45" customHeight="1" x14ac:dyDescent="0.25">
      <c r="A23" s="19">
        <f t="shared" si="0"/>
        <v>14</v>
      </c>
      <c r="B23" s="27">
        <v>6310</v>
      </c>
      <c r="C23" s="43" t="s">
        <v>692</v>
      </c>
      <c r="D23" s="43" t="s">
        <v>693</v>
      </c>
      <c r="E23" s="22" t="s">
        <v>73</v>
      </c>
      <c r="F23" s="19" t="str">
        <f ca="1">_xlfn.XLOOKUP(__xlnm._FilterDatabase_15[[#This Row],[SAPSA Number]],'DS Point summary'!A:A,'DS Point summary'!E:E)</f>
        <v xml:space="preserve"> </v>
      </c>
      <c r="G23" s="21">
        <f ca="1">_xlfn.XLOOKUP(__xlnm._FilterDatabase_15[[#This Row],[SAPSA Number]],'DS Point summary'!A:A,'DS Point summary'!F:F)</f>
        <v>28</v>
      </c>
      <c r="H23" s="21" t="s">
        <v>675</v>
      </c>
      <c r="I23" s="23">
        <f t="shared" si="1"/>
        <v>0</v>
      </c>
      <c r="J23" s="24">
        <f t="shared" si="2"/>
        <v>0</v>
      </c>
      <c r="K23" s="25">
        <v>0</v>
      </c>
      <c r="L23" s="26">
        <v>0</v>
      </c>
      <c r="M23" s="25">
        <v>0</v>
      </c>
      <c r="N23" s="26">
        <v>0</v>
      </c>
      <c r="O23" s="25">
        <v>0</v>
      </c>
      <c r="P23" s="26">
        <v>0</v>
      </c>
      <c r="Q23" s="25">
        <v>0</v>
      </c>
      <c r="R23" s="26">
        <v>0</v>
      </c>
      <c r="S23" s="25">
        <v>0</v>
      </c>
      <c r="T23" s="26">
        <v>0</v>
      </c>
      <c r="U23" s="25">
        <v>0</v>
      </c>
      <c r="V23" s="26">
        <v>0</v>
      </c>
    </row>
    <row r="24" spans="1:22" ht="14.45" customHeight="1" x14ac:dyDescent="0.25">
      <c r="A24" s="19">
        <f t="shared" si="0"/>
        <v>14</v>
      </c>
      <c r="B24" s="27">
        <v>1929</v>
      </c>
      <c r="C24" s="43" t="s">
        <v>82</v>
      </c>
      <c r="D24" s="43" t="s">
        <v>83</v>
      </c>
      <c r="E24" s="49" t="s">
        <v>77</v>
      </c>
      <c r="F24" s="19" t="str">
        <f ca="1">_xlfn.XLOOKUP(__xlnm._FilterDatabase_15[[#This Row],[SAPSA Number]],'DS Point summary'!A:A,'DS Point summary'!E:E)</f>
        <v xml:space="preserve"> </v>
      </c>
      <c r="G24" s="21">
        <f ca="1">_xlfn.XLOOKUP(__xlnm._FilterDatabase_15[[#This Row],[SAPSA Number]],'DS Point summary'!A:A,'DS Point summary'!F:F)</f>
        <v>41</v>
      </c>
      <c r="H24" s="21" t="s">
        <v>675</v>
      </c>
      <c r="I24" s="23">
        <f t="shared" si="1"/>
        <v>0</v>
      </c>
      <c r="J24" s="24">
        <f t="shared" si="2"/>
        <v>0</v>
      </c>
      <c r="K24" s="25">
        <v>0</v>
      </c>
      <c r="L24" s="26">
        <v>0</v>
      </c>
      <c r="M24" s="25">
        <v>0</v>
      </c>
      <c r="N24" s="26">
        <v>0</v>
      </c>
      <c r="O24" s="25">
        <v>0</v>
      </c>
      <c r="P24" s="26">
        <v>0</v>
      </c>
      <c r="Q24" s="25">
        <v>0</v>
      </c>
      <c r="R24" s="26">
        <v>0</v>
      </c>
      <c r="S24" s="25">
        <v>0</v>
      </c>
      <c r="T24" s="26">
        <v>0</v>
      </c>
      <c r="U24" s="25">
        <v>0</v>
      </c>
      <c r="V24" s="26">
        <v>0</v>
      </c>
    </row>
    <row r="25" spans="1:22" ht="14.45" customHeight="1" x14ac:dyDescent="0.25">
      <c r="A25" s="19">
        <f t="shared" si="0"/>
        <v>14</v>
      </c>
      <c r="B25" s="27">
        <v>3576</v>
      </c>
      <c r="C25" s="43" t="s">
        <v>88</v>
      </c>
      <c r="D25" s="43" t="s">
        <v>76</v>
      </c>
      <c r="E25" s="49" t="s">
        <v>89</v>
      </c>
      <c r="F25" s="19" t="str">
        <f ca="1">_xlfn.XLOOKUP(__xlnm._FilterDatabase_15[[#This Row],[SAPSA Number]],'DS Point summary'!A:A,'DS Point summary'!E:E)</f>
        <v xml:space="preserve"> </v>
      </c>
      <c r="G25" s="21">
        <f ca="1">_xlfn.XLOOKUP(__xlnm._FilterDatabase_15[[#This Row],[SAPSA Number]],'DS Point summary'!A:A,'DS Point summary'!F:F)</f>
        <v>44</v>
      </c>
      <c r="H25" s="21" t="s">
        <v>675</v>
      </c>
      <c r="I25" s="23">
        <f t="shared" si="1"/>
        <v>0</v>
      </c>
      <c r="J25" s="24">
        <f t="shared" si="2"/>
        <v>0</v>
      </c>
      <c r="K25" s="25">
        <v>0</v>
      </c>
      <c r="L25" s="26">
        <v>0</v>
      </c>
      <c r="M25" s="25">
        <v>0</v>
      </c>
      <c r="N25" s="26">
        <v>0</v>
      </c>
      <c r="O25" s="25">
        <v>0</v>
      </c>
      <c r="P25" s="26">
        <v>0</v>
      </c>
      <c r="Q25" s="25">
        <v>0</v>
      </c>
      <c r="R25" s="26">
        <v>0</v>
      </c>
      <c r="S25" s="25">
        <v>0</v>
      </c>
      <c r="T25" s="26">
        <v>0</v>
      </c>
      <c r="U25" s="25">
        <v>0</v>
      </c>
      <c r="V25" s="26">
        <v>0</v>
      </c>
    </row>
    <row r="26" spans="1:22" ht="14.45" customHeight="1" x14ac:dyDescent="0.25">
      <c r="A26" s="19">
        <f t="shared" si="0"/>
        <v>14</v>
      </c>
      <c r="B26" s="27">
        <v>5871</v>
      </c>
      <c r="C26" s="43" t="s">
        <v>95</v>
      </c>
      <c r="D26" s="43" t="s">
        <v>96</v>
      </c>
      <c r="E26" s="49" t="s">
        <v>97</v>
      </c>
      <c r="F26" s="19" t="str">
        <f ca="1">_xlfn.XLOOKUP(__xlnm._FilterDatabase_15[[#This Row],[SAPSA Number]],'DS Point summary'!A:A,'DS Point summary'!E:E)</f>
        <v>SS</v>
      </c>
      <c r="G26" s="21">
        <f ca="1">_xlfn.XLOOKUP(__xlnm._FilterDatabase_15[[#This Row],[SAPSA Number]],'DS Point summary'!A:A,'DS Point summary'!F:F)</f>
        <v>66</v>
      </c>
      <c r="H26" s="21" t="s">
        <v>675</v>
      </c>
      <c r="I26" s="23">
        <f t="shared" si="1"/>
        <v>0</v>
      </c>
      <c r="J26" s="24">
        <f t="shared" si="2"/>
        <v>0</v>
      </c>
      <c r="K26" s="25">
        <v>0</v>
      </c>
      <c r="L26" s="26">
        <v>0</v>
      </c>
      <c r="M26" s="25">
        <v>0</v>
      </c>
      <c r="N26" s="26">
        <v>0</v>
      </c>
      <c r="O26" s="25">
        <v>0</v>
      </c>
      <c r="P26" s="26">
        <v>0</v>
      </c>
      <c r="Q26" s="25">
        <v>0</v>
      </c>
      <c r="R26" s="26">
        <v>0</v>
      </c>
      <c r="S26" s="25">
        <v>0</v>
      </c>
      <c r="T26" s="26">
        <v>0</v>
      </c>
      <c r="U26" s="25">
        <v>0</v>
      </c>
      <c r="V26" s="26">
        <v>0</v>
      </c>
    </row>
    <row r="27" spans="1:22" ht="14.45" customHeight="1" x14ac:dyDescent="0.25">
      <c r="A27" s="19">
        <f t="shared" si="0"/>
        <v>14</v>
      </c>
      <c r="B27" s="98">
        <v>1550</v>
      </c>
      <c r="C27" s="82" t="str">
        <f>_xlfn.XLOOKUP(__xlnm._FilterDatabase_15[[#This Row],[SAPSA Number]],'DS Point summary'!A:A,'DS Point summary'!B:B)</f>
        <v>Christopher Mark</v>
      </c>
      <c r="D27" s="82" t="str">
        <f>_xlfn.XLOOKUP(__xlnm._FilterDatabase_15[[#This Row],[SAPSA Number]],'DS Point summary'!A:A,'DS Point summary'!C:C)</f>
        <v>Shadwell</v>
      </c>
      <c r="E27" s="83" t="str">
        <f>_xlfn.XLOOKUP(__xlnm._FilterDatabase_15[[#This Row],[SAPSA Number]],'DS Point summary'!A:A,'DS Point summary'!D:D)</f>
        <v>CM</v>
      </c>
      <c r="F27" s="19" t="str">
        <f ca="1">_xlfn.XLOOKUP(__xlnm._FilterDatabase_15[[#This Row],[SAPSA Number]],'DS Point summary'!A:A,'DS Point summary'!E:E)</f>
        <v xml:space="preserve"> </v>
      </c>
      <c r="G27" s="21">
        <f ca="1">_xlfn.XLOOKUP(__xlnm._FilterDatabase_15[[#This Row],[SAPSA Number]],'DS Point summary'!A:A,'DS Point summary'!F:F)</f>
        <v>34</v>
      </c>
      <c r="H27" s="21" t="s">
        <v>675</v>
      </c>
      <c r="I27" s="23">
        <f t="shared" si="1"/>
        <v>0</v>
      </c>
      <c r="J27" s="24">
        <f t="shared" si="2"/>
        <v>0</v>
      </c>
      <c r="K27" s="25">
        <v>0</v>
      </c>
      <c r="L27" s="26">
        <v>0</v>
      </c>
      <c r="M27" s="25">
        <v>0</v>
      </c>
      <c r="N27" s="26">
        <v>0</v>
      </c>
      <c r="O27" s="25">
        <v>0</v>
      </c>
      <c r="P27" s="26">
        <v>0</v>
      </c>
      <c r="Q27" s="25">
        <v>0</v>
      </c>
      <c r="R27" s="26">
        <v>0</v>
      </c>
      <c r="S27" s="25">
        <v>0</v>
      </c>
      <c r="T27" s="26">
        <v>0</v>
      </c>
      <c r="U27" s="25">
        <v>0</v>
      </c>
      <c r="V27" s="26">
        <v>0</v>
      </c>
    </row>
    <row r="28" spans="1:22" ht="14.45" customHeight="1" x14ac:dyDescent="0.25">
      <c r="A28" s="19">
        <f>RANK(J28,J$2:J$159,0)</f>
        <v>14</v>
      </c>
      <c r="B28" s="29">
        <v>4621</v>
      </c>
      <c r="C28" s="43" t="s">
        <v>108</v>
      </c>
      <c r="D28" s="43" t="s">
        <v>109</v>
      </c>
      <c r="E28" s="49" t="s">
        <v>73</v>
      </c>
      <c r="F28" s="19" t="str">
        <f>_xlfn.XLOOKUP(__xlnm._FilterDatabase_15[[#This Row],[SAPSA Number]],'DS Point summary'!A:A,'DS Point summary'!E:E)</f>
        <v>SS</v>
      </c>
      <c r="G28" s="21">
        <f ca="1">_xlfn.XLOOKUP(__xlnm._FilterDatabase_15[[#This Row],[SAPSA Number]],'DS Point summary'!A:A,'DS Point summary'!F:F)</f>
        <v>60</v>
      </c>
      <c r="H28" s="21" t="s">
        <v>675</v>
      </c>
      <c r="I28" s="23">
        <f t="shared" si="1"/>
        <v>0</v>
      </c>
      <c r="J28" s="24">
        <f t="shared" si="2"/>
        <v>0</v>
      </c>
      <c r="K28" s="25">
        <v>0</v>
      </c>
      <c r="L28" s="26">
        <v>0</v>
      </c>
      <c r="M28" s="25">
        <v>0</v>
      </c>
      <c r="N28" s="26">
        <v>0</v>
      </c>
      <c r="O28" s="25">
        <v>0</v>
      </c>
      <c r="P28" s="26">
        <v>0</v>
      </c>
      <c r="Q28" s="25">
        <v>0</v>
      </c>
      <c r="R28" s="26">
        <v>0</v>
      </c>
      <c r="S28" s="25">
        <v>0</v>
      </c>
      <c r="T28" s="26">
        <v>0</v>
      </c>
      <c r="U28" s="25">
        <v>0</v>
      </c>
      <c r="V28" s="26">
        <v>0</v>
      </c>
    </row>
    <row r="29" spans="1:22" ht="14.45" customHeight="1" x14ac:dyDescent="0.25">
      <c r="A29" s="19">
        <f t="shared" ref="A29:A60" si="3">RANK(J29,J$2:J$140,0)</f>
        <v>14</v>
      </c>
      <c r="B29" s="27">
        <v>3350</v>
      </c>
      <c r="C29" s="43" t="s">
        <v>114</v>
      </c>
      <c r="D29" s="43" t="s">
        <v>76</v>
      </c>
      <c r="E29" s="49" t="s">
        <v>115</v>
      </c>
      <c r="F29" s="19" t="str">
        <f ca="1">_xlfn.XLOOKUP(__xlnm._FilterDatabase_15[[#This Row],[SAPSA Number]],'DS Point summary'!A:A,'DS Point summary'!E:E)</f>
        <v xml:space="preserve"> </v>
      </c>
      <c r="G29" s="21">
        <f ca="1">_xlfn.XLOOKUP(__xlnm._FilterDatabase_15[[#This Row],[SAPSA Number]],'DS Point summary'!A:A,'DS Point summary'!F:F)</f>
        <v>48</v>
      </c>
      <c r="H29" s="21" t="s">
        <v>675</v>
      </c>
      <c r="I29" s="23">
        <f t="shared" si="1"/>
        <v>0</v>
      </c>
      <c r="J29" s="24">
        <f t="shared" si="2"/>
        <v>0</v>
      </c>
      <c r="K29" s="25">
        <v>0</v>
      </c>
      <c r="L29" s="26">
        <v>0</v>
      </c>
      <c r="M29" s="25">
        <v>0</v>
      </c>
      <c r="N29" s="26">
        <v>0</v>
      </c>
      <c r="O29" s="25">
        <v>0</v>
      </c>
      <c r="P29" s="26">
        <v>0</v>
      </c>
      <c r="Q29" s="25">
        <v>0</v>
      </c>
      <c r="R29" s="26">
        <v>0</v>
      </c>
      <c r="S29" s="25">
        <v>0</v>
      </c>
      <c r="T29" s="26">
        <v>0</v>
      </c>
      <c r="U29" s="25">
        <v>0</v>
      </c>
      <c r="V29" s="26">
        <v>0</v>
      </c>
    </row>
    <row r="30" spans="1:22" ht="14.45" customHeight="1" x14ac:dyDescent="0.25">
      <c r="A30" s="19">
        <f t="shared" si="3"/>
        <v>14</v>
      </c>
      <c r="B30" s="27">
        <v>5616</v>
      </c>
      <c r="C30" s="43" t="s">
        <v>121</v>
      </c>
      <c r="D30" s="43" t="s">
        <v>122</v>
      </c>
      <c r="E30" s="49" t="s">
        <v>123</v>
      </c>
      <c r="F30" s="19" t="str">
        <f ca="1">_xlfn.XLOOKUP(__xlnm._FilterDatabase_15[[#This Row],[SAPSA Number]],'DS Point summary'!A:A,'DS Point summary'!E:E)</f>
        <v xml:space="preserve"> </v>
      </c>
      <c r="G30" s="21">
        <f ca="1">_xlfn.XLOOKUP(__xlnm._FilterDatabase_15[[#This Row],[SAPSA Number]],'DS Point summary'!A:A,'DS Point summary'!F:F)</f>
        <v>35</v>
      </c>
      <c r="H30" s="21" t="s">
        <v>675</v>
      </c>
      <c r="I30" s="23">
        <f t="shared" si="1"/>
        <v>0</v>
      </c>
      <c r="J30" s="24">
        <f t="shared" si="2"/>
        <v>0</v>
      </c>
      <c r="K30" s="25">
        <v>0</v>
      </c>
      <c r="L30" s="26">
        <v>0</v>
      </c>
      <c r="M30" s="25">
        <v>0</v>
      </c>
      <c r="N30" s="26">
        <v>0</v>
      </c>
      <c r="O30" s="25">
        <v>0</v>
      </c>
      <c r="P30" s="26">
        <v>0</v>
      </c>
      <c r="Q30" s="25">
        <v>0</v>
      </c>
      <c r="R30" s="26">
        <v>0</v>
      </c>
      <c r="S30" s="25">
        <v>0</v>
      </c>
      <c r="T30" s="26">
        <v>0</v>
      </c>
      <c r="U30" s="25">
        <v>0</v>
      </c>
      <c r="V30" s="26">
        <v>0</v>
      </c>
    </row>
    <row r="31" spans="1:22" ht="14.45" customHeight="1" x14ac:dyDescent="0.25">
      <c r="A31" s="19">
        <f t="shared" si="3"/>
        <v>14</v>
      </c>
      <c r="B31" s="27">
        <v>4966</v>
      </c>
      <c r="C31" s="43" t="s">
        <v>621</v>
      </c>
      <c r="D31" s="43" t="s">
        <v>622</v>
      </c>
      <c r="E31" s="49" t="s">
        <v>73</v>
      </c>
      <c r="F31" s="19" t="str">
        <f ca="1">_xlfn.XLOOKUP(__xlnm._FilterDatabase_15[[#This Row],[SAPSA Number]],'DS Point summary'!A:A,'DS Point summary'!E:E)</f>
        <v xml:space="preserve"> </v>
      </c>
      <c r="G31" s="21">
        <f ca="1">_xlfn.XLOOKUP(__xlnm._FilterDatabase_15[[#This Row],[SAPSA Number]],'DS Point summary'!A:A,'DS Point summary'!F:F)</f>
        <v>33</v>
      </c>
      <c r="H31" s="21" t="s">
        <v>675</v>
      </c>
      <c r="I31" s="23">
        <f t="shared" si="1"/>
        <v>0</v>
      </c>
      <c r="J31" s="24">
        <f t="shared" si="2"/>
        <v>0</v>
      </c>
      <c r="K31" s="25">
        <v>0</v>
      </c>
      <c r="L31" s="26">
        <v>0</v>
      </c>
      <c r="M31" s="25">
        <v>0</v>
      </c>
      <c r="N31" s="26">
        <v>0</v>
      </c>
      <c r="O31" s="25">
        <v>0</v>
      </c>
      <c r="P31" s="26">
        <v>0</v>
      </c>
      <c r="Q31" s="25">
        <v>0</v>
      </c>
      <c r="R31" s="26">
        <v>0</v>
      </c>
      <c r="S31" s="25">
        <v>0</v>
      </c>
      <c r="T31" s="26">
        <v>0</v>
      </c>
      <c r="U31" s="25">
        <v>0</v>
      </c>
      <c r="V31" s="26">
        <v>0</v>
      </c>
    </row>
    <row r="32" spans="1:22" ht="14.45" customHeight="1" x14ac:dyDescent="0.25">
      <c r="A32" s="19">
        <f t="shared" si="3"/>
        <v>14</v>
      </c>
      <c r="B32" s="27">
        <v>1142</v>
      </c>
      <c r="C32" s="43" t="s">
        <v>128</v>
      </c>
      <c r="D32" s="43" t="s">
        <v>129</v>
      </c>
      <c r="E32" s="49" t="s">
        <v>77</v>
      </c>
      <c r="F32" s="19" t="str">
        <f ca="1">_xlfn.XLOOKUP(__xlnm._FilterDatabase_15[[#This Row],[SAPSA Number]],'DS Point summary'!A:A,'DS Point summary'!E:E)</f>
        <v xml:space="preserve"> </v>
      </c>
      <c r="G32" s="21">
        <f ca="1">_xlfn.XLOOKUP(__xlnm._FilterDatabase_15[[#This Row],[SAPSA Number]],'DS Point summary'!A:A,'DS Point summary'!F:F)</f>
        <v>49</v>
      </c>
      <c r="H32" s="21" t="s">
        <v>675</v>
      </c>
      <c r="I32" s="23">
        <f t="shared" si="1"/>
        <v>0</v>
      </c>
      <c r="J32" s="24">
        <f t="shared" si="2"/>
        <v>0</v>
      </c>
      <c r="K32" s="25">
        <v>0</v>
      </c>
      <c r="L32" s="26">
        <v>0</v>
      </c>
      <c r="M32" s="25">
        <v>0</v>
      </c>
      <c r="N32" s="26">
        <v>0</v>
      </c>
      <c r="O32" s="25">
        <v>0</v>
      </c>
      <c r="P32" s="26">
        <v>0</v>
      </c>
      <c r="Q32" s="25">
        <v>0</v>
      </c>
      <c r="R32" s="26">
        <v>0</v>
      </c>
      <c r="S32" s="25">
        <v>0</v>
      </c>
      <c r="T32" s="26">
        <v>0</v>
      </c>
      <c r="U32" s="25">
        <v>0</v>
      </c>
      <c r="V32" s="26">
        <v>0</v>
      </c>
    </row>
    <row r="33" spans="1:22" ht="14.45" customHeight="1" x14ac:dyDescent="0.25">
      <c r="A33" s="19">
        <f t="shared" si="3"/>
        <v>14</v>
      </c>
      <c r="B33" s="51">
        <v>3837</v>
      </c>
      <c r="C33" s="82" t="str">
        <f>_xlfn.XLOOKUP(__xlnm._FilterDatabase_15[[#This Row],[SAPSA Number]],'DS Point summary'!A:A,'DS Point summary'!B:B)</f>
        <v>Danéel Jonne</v>
      </c>
      <c r="D33" s="82" t="str">
        <f>_xlfn.XLOOKUP(__xlnm._FilterDatabase_15[[#This Row],[SAPSA Number]],'DS Point summary'!A:A,'DS Point summary'!C:C)</f>
        <v>Van Eck</v>
      </c>
      <c r="E33" s="83" t="str">
        <f>_xlfn.XLOOKUP(__xlnm._FilterDatabase_15[[#This Row],[SAPSA Number]],'DS Point summary'!A:A,'DS Point summary'!D:D)</f>
        <v>DJ</v>
      </c>
      <c r="F33" s="19" t="str">
        <f ca="1">_xlfn.XLOOKUP(__xlnm._FilterDatabase_15[[#This Row],[SAPSA Number]],'DS Point summary'!A:A,'DS Point summary'!E:E)</f>
        <v xml:space="preserve"> </v>
      </c>
      <c r="G33" s="21">
        <f ca="1">_xlfn.XLOOKUP(__xlnm._FilterDatabase_15[[#This Row],[SAPSA Number]],'DS Point summary'!A:A,'DS Point summary'!F:F)</f>
        <v>46</v>
      </c>
      <c r="H33" s="21" t="s">
        <v>675</v>
      </c>
      <c r="I33" s="23">
        <f t="shared" si="1"/>
        <v>0</v>
      </c>
      <c r="J33" s="24">
        <f t="shared" si="2"/>
        <v>0</v>
      </c>
      <c r="K33" s="25">
        <v>0</v>
      </c>
      <c r="L33" s="26">
        <v>0</v>
      </c>
      <c r="M33" s="25">
        <v>0</v>
      </c>
      <c r="N33" s="26">
        <v>0</v>
      </c>
      <c r="O33" s="25">
        <v>0</v>
      </c>
      <c r="P33" s="26">
        <v>0</v>
      </c>
      <c r="Q33" s="25">
        <v>0</v>
      </c>
      <c r="R33" s="26">
        <v>0</v>
      </c>
      <c r="S33" s="25">
        <v>0</v>
      </c>
      <c r="T33" s="26">
        <v>0</v>
      </c>
      <c r="U33" s="25">
        <v>0</v>
      </c>
      <c r="V33" s="26">
        <v>0</v>
      </c>
    </row>
    <row r="34" spans="1:22" ht="14.45" customHeight="1" x14ac:dyDescent="0.25">
      <c r="A34" s="19">
        <f t="shared" si="3"/>
        <v>14</v>
      </c>
      <c r="B34" s="27">
        <v>3587</v>
      </c>
      <c r="C34" s="43" t="s">
        <v>135</v>
      </c>
      <c r="D34" s="43" t="s">
        <v>136</v>
      </c>
      <c r="E34" s="100" t="s">
        <v>137</v>
      </c>
      <c r="F34" s="19" t="str">
        <f ca="1">_xlfn.XLOOKUP(__xlnm._FilterDatabase_15[[#This Row],[SAPSA Number]],'DS Point summary'!A:A,'DS Point summary'!E:E)</f>
        <v xml:space="preserve"> </v>
      </c>
      <c r="G34" s="21">
        <f ca="1">_xlfn.XLOOKUP(__xlnm._FilterDatabase_15[[#This Row],[SAPSA Number]],'DS Point summary'!A:A,'DS Point summary'!F:F)</f>
        <v>37</v>
      </c>
      <c r="H34" s="21" t="s">
        <v>675</v>
      </c>
      <c r="I34" s="23">
        <f t="shared" ref="I34:I65" si="4">(IF(K34&gt;0,1,0)+(IF(L34&gt;0,1,0))+(IF(M34&gt;0,1,0))+(IF(N34&gt;0,1,0))+(IF(O34&gt;0,1,0))+(IF(P34&gt;0,1,0))+(IF(Q34&gt;0,1,0))+(IF(R34&gt;0,1,0))+(IF(S34&gt;0,1,0))+(IF(T34&gt;0,1,0))+(IF(U34&gt;0,1,0))+(IF(V34&gt;0,1,0)))</f>
        <v>0</v>
      </c>
      <c r="J34" s="24">
        <f t="shared" ref="J34:J65" si="5">(LARGE(K34:U34,1)+LARGE(K34:U34,2)+LARGE(K34:U34,3)+LARGE(K34:U34,4)+LARGE(K34:U34,5))/5</f>
        <v>0</v>
      </c>
      <c r="K34" s="25">
        <v>0</v>
      </c>
      <c r="L34" s="26">
        <v>0</v>
      </c>
      <c r="M34" s="25">
        <v>0</v>
      </c>
      <c r="N34" s="26">
        <v>0</v>
      </c>
      <c r="O34" s="25">
        <v>0</v>
      </c>
      <c r="P34" s="26">
        <v>0</v>
      </c>
      <c r="Q34" s="25">
        <v>0</v>
      </c>
      <c r="R34" s="26">
        <v>0</v>
      </c>
      <c r="S34" s="25">
        <v>0</v>
      </c>
      <c r="T34" s="26">
        <v>0</v>
      </c>
      <c r="U34" s="25">
        <v>0</v>
      </c>
      <c r="V34" s="26">
        <v>0</v>
      </c>
    </row>
    <row r="35" spans="1:22" ht="14.45" customHeight="1" x14ac:dyDescent="0.25">
      <c r="A35" s="19">
        <f t="shared" si="3"/>
        <v>14</v>
      </c>
      <c r="B35" s="27">
        <v>2928</v>
      </c>
      <c r="C35" s="43" t="s">
        <v>151</v>
      </c>
      <c r="D35" s="43" t="s">
        <v>152</v>
      </c>
      <c r="E35" s="49" t="s">
        <v>153</v>
      </c>
      <c r="F35" s="19" t="str">
        <f ca="1">_xlfn.XLOOKUP(__xlnm._FilterDatabase_15[[#This Row],[SAPSA Number]],'DS Point summary'!A:A,'DS Point summary'!E:E)</f>
        <v>S</v>
      </c>
      <c r="G35" s="21">
        <f ca="1">_xlfn.XLOOKUP(__xlnm._FilterDatabase_15[[#This Row],[SAPSA Number]],'DS Point summary'!A:A,'DS Point summary'!F:F)</f>
        <v>56</v>
      </c>
      <c r="H35" s="21" t="s">
        <v>675</v>
      </c>
      <c r="I35" s="23">
        <f t="shared" si="4"/>
        <v>0</v>
      </c>
      <c r="J35" s="24">
        <f t="shared" si="5"/>
        <v>0</v>
      </c>
      <c r="K35" s="25">
        <v>0</v>
      </c>
      <c r="L35" s="26">
        <v>0</v>
      </c>
      <c r="M35" s="25">
        <v>0</v>
      </c>
      <c r="N35" s="26">
        <v>0</v>
      </c>
      <c r="O35" s="25">
        <v>0</v>
      </c>
      <c r="P35" s="26">
        <v>0</v>
      </c>
      <c r="Q35" s="25">
        <v>0</v>
      </c>
      <c r="R35" s="26">
        <v>0</v>
      </c>
      <c r="S35" s="25">
        <v>0</v>
      </c>
      <c r="T35" s="26">
        <v>0</v>
      </c>
      <c r="U35" s="25">
        <v>0</v>
      </c>
      <c r="V35" s="26">
        <v>0</v>
      </c>
    </row>
    <row r="36" spans="1:22" ht="14.45" customHeight="1" x14ac:dyDescent="0.25">
      <c r="A36" s="19">
        <f t="shared" si="3"/>
        <v>14</v>
      </c>
      <c r="B36" s="27">
        <v>252</v>
      </c>
      <c r="C36" s="43" t="s">
        <v>158</v>
      </c>
      <c r="D36" s="43" t="s">
        <v>159</v>
      </c>
      <c r="E36" s="49" t="s">
        <v>144</v>
      </c>
      <c r="F36" s="19" t="str">
        <f ca="1">_xlfn.XLOOKUP(__xlnm._FilterDatabase_15[[#This Row],[SAPSA Number]],'DS Point summary'!A:A,'DS Point summary'!E:E)</f>
        <v>SS</v>
      </c>
      <c r="G36" s="21">
        <f ca="1">_xlfn.XLOOKUP(__xlnm._FilterDatabase_15[[#This Row],[SAPSA Number]],'DS Point summary'!A:A,'DS Point summary'!F:F)</f>
        <v>67</v>
      </c>
      <c r="H36" s="21" t="s">
        <v>675</v>
      </c>
      <c r="I36" s="23">
        <f t="shared" si="4"/>
        <v>0</v>
      </c>
      <c r="J36" s="24">
        <f t="shared" si="5"/>
        <v>0</v>
      </c>
      <c r="K36" s="25">
        <v>0</v>
      </c>
      <c r="L36" s="26">
        <v>0</v>
      </c>
      <c r="M36" s="25">
        <v>0</v>
      </c>
      <c r="N36" s="26">
        <v>0</v>
      </c>
      <c r="O36" s="25">
        <v>0</v>
      </c>
      <c r="P36" s="26">
        <v>0</v>
      </c>
      <c r="Q36" s="25">
        <v>0</v>
      </c>
      <c r="R36" s="26">
        <v>0</v>
      </c>
      <c r="S36" s="25">
        <v>0</v>
      </c>
      <c r="T36" s="26">
        <v>0</v>
      </c>
      <c r="U36" s="25">
        <v>0</v>
      </c>
      <c r="V36" s="26">
        <v>0</v>
      </c>
    </row>
    <row r="37" spans="1:22" ht="14.45" customHeight="1" x14ac:dyDescent="0.25">
      <c r="A37" s="19">
        <f t="shared" si="3"/>
        <v>14</v>
      </c>
      <c r="B37" s="27">
        <v>3836</v>
      </c>
      <c r="C37" s="43" t="s">
        <v>158</v>
      </c>
      <c r="D37" s="43" t="s">
        <v>164</v>
      </c>
      <c r="E37" s="49" t="s">
        <v>144</v>
      </c>
      <c r="F37" s="19" t="str">
        <f ca="1">_xlfn.XLOOKUP(__xlnm._FilterDatabase_15[[#This Row],[SAPSA Number]],'DS Point summary'!A:A,'DS Point summary'!E:E)</f>
        <v>SS</v>
      </c>
      <c r="G37" s="21">
        <f ca="1">_xlfn.XLOOKUP(__xlnm._FilterDatabase_15[[#This Row],[SAPSA Number]],'DS Point summary'!A:A,'DS Point summary'!F:F)</f>
        <v>65</v>
      </c>
      <c r="H37" s="21" t="s">
        <v>675</v>
      </c>
      <c r="I37" s="23">
        <f t="shared" si="4"/>
        <v>0</v>
      </c>
      <c r="J37" s="24">
        <f t="shared" si="5"/>
        <v>0</v>
      </c>
      <c r="K37" s="25">
        <v>0</v>
      </c>
      <c r="L37" s="26">
        <v>0</v>
      </c>
      <c r="M37" s="25">
        <v>0</v>
      </c>
      <c r="N37" s="26">
        <v>0</v>
      </c>
      <c r="O37" s="25">
        <v>0</v>
      </c>
      <c r="P37" s="26">
        <v>0</v>
      </c>
      <c r="Q37" s="25">
        <v>0</v>
      </c>
      <c r="R37" s="26">
        <v>0</v>
      </c>
      <c r="S37" s="25">
        <v>0</v>
      </c>
      <c r="T37" s="26">
        <v>0</v>
      </c>
      <c r="U37" s="25">
        <v>0</v>
      </c>
      <c r="V37" s="26">
        <v>0</v>
      </c>
    </row>
    <row r="38" spans="1:22" ht="14.45" customHeight="1" x14ac:dyDescent="0.25">
      <c r="A38" s="19">
        <f t="shared" si="3"/>
        <v>14</v>
      </c>
      <c r="B38" s="27">
        <v>572</v>
      </c>
      <c r="C38" s="43" t="s">
        <v>176</v>
      </c>
      <c r="D38" s="43" t="s">
        <v>177</v>
      </c>
      <c r="E38" s="49" t="s">
        <v>176</v>
      </c>
      <c r="F38" s="19" t="str">
        <f ca="1">_xlfn.XLOOKUP(__xlnm._FilterDatabase_15[[#This Row],[SAPSA Number]],'DS Point summary'!A:A,'DS Point summary'!E:E)</f>
        <v>S</v>
      </c>
      <c r="G38" s="21">
        <f ca="1">_xlfn.XLOOKUP(__xlnm._FilterDatabase_15[[#This Row],[SAPSA Number]],'DS Point summary'!A:A,'DS Point summary'!F:F)</f>
        <v>57</v>
      </c>
      <c r="H38" s="21" t="s">
        <v>675</v>
      </c>
      <c r="I38" s="23">
        <f t="shared" si="4"/>
        <v>0</v>
      </c>
      <c r="J38" s="24">
        <f t="shared" si="5"/>
        <v>0</v>
      </c>
      <c r="K38" s="25">
        <v>0</v>
      </c>
      <c r="L38" s="26">
        <v>0</v>
      </c>
      <c r="M38" s="25">
        <v>0</v>
      </c>
      <c r="N38" s="26">
        <v>0</v>
      </c>
      <c r="O38" s="25">
        <v>0</v>
      </c>
      <c r="P38" s="26">
        <v>0</v>
      </c>
      <c r="Q38" s="25">
        <v>0</v>
      </c>
      <c r="R38" s="26">
        <v>0</v>
      </c>
      <c r="S38" s="25">
        <v>0</v>
      </c>
      <c r="T38" s="26">
        <v>0</v>
      </c>
      <c r="U38" s="25">
        <v>0</v>
      </c>
      <c r="V38" s="26">
        <v>0</v>
      </c>
    </row>
    <row r="39" spans="1:22" ht="14.45" customHeight="1" x14ac:dyDescent="0.25">
      <c r="A39" s="19">
        <f t="shared" si="3"/>
        <v>14</v>
      </c>
      <c r="B39" s="28">
        <v>2089</v>
      </c>
      <c r="C39" s="82" t="str">
        <f>_xlfn.XLOOKUP(__xlnm._FilterDatabase_15[[#This Row],[SAPSA Number]],'DS Point summary'!A:A,'DS Point summary'!B:B)</f>
        <v>Doané</v>
      </c>
      <c r="D39" s="82" t="str">
        <f>_xlfn.XLOOKUP(__xlnm._FilterDatabase_15[[#This Row],[SAPSA Number]],'DS Point summary'!A:A,'DS Point summary'!C:C)</f>
        <v>Vermooten</v>
      </c>
      <c r="E39" s="83" t="str">
        <f>_xlfn.XLOOKUP(__xlnm._FilterDatabase_15[[#This Row],[SAPSA Number]],'DS Point summary'!A:A,'DS Point summary'!D:D)</f>
        <v>D</v>
      </c>
      <c r="F39" s="19" t="str">
        <f ca="1">_xlfn.XLOOKUP(__xlnm._FilterDatabase_15[[#This Row],[SAPSA Number]],'DS Point summary'!A:A,'DS Point summary'!E:E)</f>
        <v xml:space="preserve"> </v>
      </c>
      <c r="G39" s="21">
        <f ca="1">_xlfn.XLOOKUP(__xlnm._FilterDatabase_15[[#This Row],[SAPSA Number]],'DS Point summary'!A:A,'DS Point summary'!F:F)</f>
        <v>39</v>
      </c>
      <c r="H39" s="21" t="s">
        <v>675</v>
      </c>
      <c r="I39" s="23">
        <f t="shared" si="4"/>
        <v>0</v>
      </c>
      <c r="J39" s="24">
        <f t="shared" si="5"/>
        <v>0</v>
      </c>
      <c r="K39" s="25">
        <v>0</v>
      </c>
      <c r="L39" s="26">
        <v>0</v>
      </c>
      <c r="M39" s="25">
        <v>0</v>
      </c>
      <c r="N39" s="26">
        <v>0</v>
      </c>
      <c r="O39" s="25">
        <v>0</v>
      </c>
      <c r="P39" s="26">
        <v>0</v>
      </c>
      <c r="Q39" s="25">
        <v>0</v>
      </c>
      <c r="R39" s="26">
        <v>0</v>
      </c>
      <c r="S39" s="25">
        <v>0</v>
      </c>
      <c r="T39" s="26">
        <v>0</v>
      </c>
      <c r="U39" s="25">
        <v>0</v>
      </c>
      <c r="V39" s="26">
        <v>0</v>
      </c>
    </row>
    <row r="40" spans="1:22" ht="14.45" customHeight="1" x14ac:dyDescent="0.25">
      <c r="A40" s="19">
        <f t="shared" si="3"/>
        <v>14</v>
      </c>
      <c r="B40" s="27">
        <v>2688</v>
      </c>
      <c r="C40" s="43" t="s">
        <v>188</v>
      </c>
      <c r="D40" s="43" t="s">
        <v>164</v>
      </c>
      <c r="E40" s="49" t="s">
        <v>189</v>
      </c>
      <c r="F40" s="19" t="str">
        <f ca="1">_xlfn.XLOOKUP(__xlnm._FilterDatabase_15[[#This Row],[SAPSA Number]],'DS Point summary'!A:A,'DS Point summary'!E:E)</f>
        <v>Jnr</v>
      </c>
      <c r="G40" s="21">
        <f ca="1">_xlfn.XLOOKUP(__xlnm._FilterDatabase_15[[#This Row],[SAPSA Number]],'DS Point summary'!A:A,'DS Point summary'!F:F)</f>
        <v>20</v>
      </c>
      <c r="H40" s="21" t="s">
        <v>675</v>
      </c>
      <c r="I40" s="23">
        <f t="shared" si="4"/>
        <v>0</v>
      </c>
      <c r="J40" s="24">
        <f t="shared" si="5"/>
        <v>0</v>
      </c>
      <c r="K40" s="25">
        <v>0</v>
      </c>
      <c r="L40" s="26">
        <v>0</v>
      </c>
      <c r="M40" s="25">
        <v>0</v>
      </c>
      <c r="N40" s="26">
        <v>0</v>
      </c>
      <c r="O40" s="25">
        <v>0</v>
      </c>
      <c r="P40" s="26">
        <v>0</v>
      </c>
      <c r="Q40" s="25">
        <v>0</v>
      </c>
      <c r="R40" s="26">
        <v>0</v>
      </c>
      <c r="S40" s="25">
        <v>0</v>
      </c>
      <c r="T40" s="26">
        <v>0</v>
      </c>
      <c r="U40" s="25">
        <v>0</v>
      </c>
      <c r="V40" s="26">
        <v>0</v>
      </c>
    </row>
    <row r="41" spans="1:22" ht="14.45" customHeight="1" x14ac:dyDescent="0.25">
      <c r="A41" s="19">
        <f t="shared" si="3"/>
        <v>14</v>
      </c>
      <c r="B41" s="27">
        <v>1317</v>
      </c>
      <c r="C41" s="43" t="str">
        <f>_xlfn.XLOOKUP(__xlnm._FilterDatabase_15[[#This Row],[SAPSA Number]],'DS Point summary'!A:A,'DS Point summary'!B:B)</f>
        <v>Eben</v>
      </c>
      <c r="D41" s="43" t="str">
        <f>_xlfn.XLOOKUP(__xlnm._FilterDatabase_15[[#This Row],[SAPSA Number]],'DS Point summary'!A:A,'DS Point summary'!C:C)</f>
        <v>Grobbelaar</v>
      </c>
      <c r="E41" s="49" t="str">
        <f>_xlfn.XLOOKUP(__xlnm._FilterDatabase_15[[#This Row],[SAPSA Number]],'DS Point summary'!A:A,'DS Point summary'!D:D)</f>
        <v>E</v>
      </c>
      <c r="F41" s="19" t="str">
        <f ca="1">_xlfn.XLOOKUP(__xlnm._FilterDatabase_15[[#This Row],[SAPSA Number]],'DS Point summary'!A:A,'DS Point summary'!E:E)</f>
        <v xml:space="preserve"> </v>
      </c>
      <c r="G41" s="21">
        <f ca="1">_xlfn.XLOOKUP(__xlnm._FilterDatabase_15[[#This Row],[SAPSA Number]],'DS Point summary'!A:A,'DS Point summary'!F:F)</f>
        <v>41</v>
      </c>
      <c r="H41" s="21" t="s">
        <v>675</v>
      </c>
      <c r="I41" s="23">
        <f t="shared" si="4"/>
        <v>0</v>
      </c>
      <c r="J41" s="24">
        <f t="shared" si="5"/>
        <v>0</v>
      </c>
      <c r="K41" s="25">
        <v>0</v>
      </c>
      <c r="L41" s="26">
        <v>0</v>
      </c>
      <c r="M41" s="25">
        <v>0</v>
      </c>
      <c r="N41" s="26">
        <v>0</v>
      </c>
      <c r="O41" s="25">
        <v>0</v>
      </c>
      <c r="P41" s="26">
        <v>0</v>
      </c>
      <c r="Q41" s="25">
        <v>0</v>
      </c>
      <c r="R41" s="26">
        <v>0</v>
      </c>
      <c r="S41" s="25">
        <v>0</v>
      </c>
      <c r="T41" s="26">
        <v>0</v>
      </c>
      <c r="U41" s="25">
        <v>0</v>
      </c>
      <c r="V41" s="26">
        <v>0</v>
      </c>
    </row>
    <row r="42" spans="1:22" ht="14.45" customHeight="1" x14ac:dyDescent="0.25">
      <c r="A42" s="19">
        <f t="shared" si="3"/>
        <v>14</v>
      </c>
      <c r="B42" s="27">
        <v>591</v>
      </c>
      <c r="C42" s="43" t="s">
        <v>194</v>
      </c>
      <c r="D42" s="43" t="s">
        <v>195</v>
      </c>
      <c r="E42" s="49" t="s">
        <v>196</v>
      </c>
      <c r="F42" s="19" t="str">
        <f ca="1">_xlfn.XLOOKUP(__xlnm._FilterDatabase_15[[#This Row],[SAPSA Number]],'DS Point summary'!A:A,'DS Point summary'!E:E)</f>
        <v>SS</v>
      </c>
      <c r="G42" s="21">
        <f ca="1">_xlfn.XLOOKUP(__xlnm._FilterDatabase_15[[#This Row],[SAPSA Number]],'DS Point summary'!A:A,'DS Point summary'!F:F)</f>
        <v>72</v>
      </c>
      <c r="H42" s="21" t="s">
        <v>675</v>
      </c>
      <c r="I42" s="23">
        <f t="shared" si="4"/>
        <v>0</v>
      </c>
      <c r="J42" s="24">
        <f t="shared" si="5"/>
        <v>0</v>
      </c>
      <c r="K42" s="25">
        <v>0</v>
      </c>
      <c r="L42" s="26">
        <v>0</v>
      </c>
      <c r="M42" s="25">
        <v>0</v>
      </c>
      <c r="N42" s="26">
        <v>0</v>
      </c>
      <c r="O42" s="25">
        <v>0</v>
      </c>
      <c r="P42" s="26">
        <v>0</v>
      </c>
      <c r="Q42" s="25">
        <v>0</v>
      </c>
      <c r="R42" s="26">
        <v>0</v>
      </c>
      <c r="S42" s="25">
        <v>0</v>
      </c>
      <c r="T42" s="26">
        <v>0</v>
      </c>
      <c r="U42" s="25">
        <v>0</v>
      </c>
      <c r="V42" s="26">
        <v>0</v>
      </c>
    </row>
    <row r="43" spans="1:22" ht="14.45" customHeight="1" x14ac:dyDescent="0.25">
      <c r="A43" s="19">
        <f t="shared" si="3"/>
        <v>14</v>
      </c>
      <c r="B43" s="28">
        <v>3416</v>
      </c>
      <c r="C43" s="43" t="s">
        <v>201</v>
      </c>
      <c r="D43" s="43" t="s">
        <v>202</v>
      </c>
      <c r="E43" s="49" t="s">
        <v>203</v>
      </c>
      <c r="F43" s="19" t="str">
        <f ca="1">_xlfn.XLOOKUP(__xlnm._FilterDatabase_15[[#This Row],[SAPSA Number]],'DS Point summary'!A:A,'DS Point summary'!E:E)</f>
        <v xml:space="preserve"> </v>
      </c>
      <c r="G43" s="21">
        <f ca="1">_xlfn.XLOOKUP(__xlnm._FilterDatabase_15[[#This Row],[SAPSA Number]],'DS Point summary'!A:A,'DS Point summary'!F:F)</f>
        <v>39</v>
      </c>
      <c r="H43" s="21" t="s">
        <v>675</v>
      </c>
      <c r="I43" s="23">
        <f t="shared" si="4"/>
        <v>0</v>
      </c>
      <c r="J43" s="24">
        <f t="shared" si="5"/>
        <v>0</v>
      </c>
      <c r="K43" s="25">
        <v>0</v>
      </c>
      <c r="L43" s="26">
        <v>0</v>
      </c>
      <c r="M43" s="25">
        <v>0</v>
      </c>
      <c r="N43" s="26">
        <v>0</v>
      </c>
      <c r="O43" s="25">
        <v>0</v>
      </c>
      <c r="P43" s="26">
        <v>0</v>
      </c>
      <c r="Q43" s="25">
        <v>0</v>
      </c>
      <c r="R43" s="26">
        <v>0</v>
      </c>
      <c r="S43" s="25">
        <v>0</v>
      </c>
      <c r="T43" s="26">
        <v>0</v>
      </c>
      <c r="U43" s="25">
        <v>0</v>
      </c>
      <c r="V43" s="26">
        <v>0</v>
      </c>
    </row>
    <row r="44" spans="1:22" ht="14.45" customHeight="1" x14ac:dyDescent="0.25">
      <c r="A44" s="19">
        <f t="shared" si="3"/>
        <v>14</v>
      </c>
      <c r="B44" s="98">
        <v>6435</v>
      </c>
      <c r="C44" s="82" t="str">
        <f>_xlfn.XLOOKUP(__xlnm._FilterDatabase_15[[#This Row],[SAPSA Number]],'DS Point summary'!A:A,'DS Point summary'!B:B)</f>
        <v>Ethan</v>
      </c>
      <c r="D44" s="82" t="str">
        <f>_xlfn.XLOOKUP(__xlnm._FilterDatabase_15[[#This Row],[SAPSA Number]],'DS Point summary'!A:A,'DS Point summary'!C:C)</f>
        <v>Pillay</v>
      </c>
      <c r="E44" s="83" t="str">
        <f>_xlfn.XLOOKUP(__xlnm._FilterDatabase_15[[#This Row],[SAPSA Number]],'DS Point summary'!A:A,'DS Point summary'!D:D)</f>
        <v>E</v>
      </c>
      <c r="F44" s="19" t="str">
        <f>_xlfn.XLOOKUP(__xlnm._FilterDatabase_15[[#This Row],[SAPSA Number]],'DS Point summary'!A:A,'DS Point summary'!E:E)</f>
        <v>S Jnr</v>
      </c>
      <c r="G44" s="21">
        <f ca="1">_xlfn.XLOOKUP(__xlnm._FilterDatabase_15[[#This Row],[SAPSA Number]],'DS Point summary'!A:A,'DS Point summary'!F:F)</f>
        <v>13</v>
      </c>
      <c r="H44" s="21" t="s">
        <v>675</v>
      </c>
      <c r="I44" s="23">
        <f t="shared" si="4"/>
        <v>0</v>
      </c>
      <c r="J44" s="24">
        <f t="shared" si="5"/>
        <v>0</v>
      </c>
      <c r="K44" s="25">
        <v>0</v>
      </c>
      <c r="L44" s="26">
        <v>0</v>
      </c>
      <c r="M44" s="25">
        <v>0</v>
      </c>
      <c r="N44" s="26">
        <v>0</v>
      </c>
      <c r="O44" s="25">
        <v>0</v>
      </c>
      <c r="P44" s="26">
        <v>0</v>
      </c>
      <c r="Q44" s="25">
        <v>0</v>
      </c>
      <c r="R44" s="26">
        <v>0</v>
      </c>
      <c r="S44" s="25">
        <v>0</v>
      </c>
      <c r="T44" s="26">
        <v>0</v>
      </c>
      <c r="U44" s="25">
        <v>0</v>
      </c>
      <c r="V44" s="26">
        <v>0</v>
      </c>
    </row>
    <row r="45" spans="1:22" ht="14.45" customHeight="1" x14ac:dyDescent="0.25">
      <c r="A45" s="19">
        <f t="shared" si="3"/>
        <v>14</v>
      </c>
      <c r="B45" s="20">
        <v>127</v>
      </c>
      <c r="C45" s="21" t="s">
        <v>208</v>
      </c>
      <c r="D45" s="21" t="s">
        <v>209</v>
      </c>
      <c r="E45" s="22" t="s">
        <v>196</v>
      </c>
      <c r="F45" s="19" t="str">
        <f>_xlfn.XLOOKUP(__xlnm._FilterDatabase_15[[#This Row],[SAPSA Number]],'DS Point summary'!A:A,'DS Point summary'!E:E)</f>
        <v>SS</v>
      </c>
      <c r="G45" s="21">
        <f ca="1">_xlfn.XLOOKUP(__xlnm._FilterDatabase_15[[#This Row],[SAPSA Number]],'DS Point summary'!A:A,'DS Point summary'!F:F)</f>
        <v>63</v>
      </c>
      <c r="H45" s="21" t="s">
        <v>675</v>
      </c>
      <c r="I45" s="23">
        <f t="shared" si="4"/>
        <v>0</v>
      </c>
      <c r="J45" s="24">
        <f t="shared" si="5"/>
        <v>0</v>
      </c>
      <c r="K45" s="25">
        <v>0</v>
      </c>
      <c r="L45" s="26">
        <v>0</v>
      </c>
      <c r="M45" s="25">
        <v>0</v>
      </c>
      <c r="N45" s="26">
        <v>0</v>
      </c>
      <c r="O45" s="25">
        <v>0</v>
      </c>
      <c r="P45" s="26">
        <v>0</v>
      </c>
      <c r="Q45" s="25">
        <v>0</v>
      </c>
      <c r="R45" s="26">
        <v>0</v>
      </c>
      <c r="S45" s="25">
        <v>0</v>
      </c>
      <c r="T45" s="26">
        <v>0</v>
      </c>
      <c r="U45" s="25">
        <v>0</v>
      </c>
      <c r="V45" s="26">
        <v>0</v>
      </c>
    </row>
    <row r="46" spans="1:22" ht="14.25" customHeight="1" x14ac:dyDescent="0.25">
      <c r="A46" s="19">
        <f t="shared" si="3"/>
        <v>14</v>
      </c>
      <c r="B46" s="98">
        <v>6434</v>
      </c>
      <c r="C46" s="82" t="str">
        <f>_xlfn.XLOOKUP(__xlnm._FilterDatabase_15[[#This Row],[SAPSA Number]],'DS Point summary'!A:A,'DS Point summary'!B:B)</f>
        <v>Francois Robert</v>
      </c>
      <c r="D46" s="82" t="str">
        <f>_xlfn.XLOOKUP(__xlnm._FilterDatabase_15[[#This Row],[SAPSA Number]],'DS Point summary'!A:A,'DS Point summary'!C:C)</f>
        <v>Koekemoer</v>
      </c>
      <c r="E46" s="83" t="str">
        <f>_xlfn.XLOOKUP(__xlnm._FilterDatabase_15[[#This Row],[SAPSA Number]],'DS Point summary'!A:A,'DS Point summary'!D:D)</f>
        <v>FR</v>
      </c>
      <c r="F46" s="19" t="str">
        <f ca="1">_xlfn.XLOOKUP(__xlnm._FilterDatabase_15[[#This Row],[SAPSA Number]],'DS Point summary'!A:A,'DS Point summary'!E:E)</f>
        <v xml:space="preserve"> </v>
      </c>
      <c r="G46" s="21">
        <f ca="1">_xlfn.XLOOKUP(__xlnm._FilterDatabase_15[[#This Row],[SAPSA Number]],'DS Point summary'!A:A,'DS Point summary'!F:F)</f>
        <v>41</v>
      </c>
      <c r="H46" s="21" t="s">
        <v>675</v>
      </c>
      <c r="I46" s="23">
        <f t="shared" si="4"/>
        <v>0</v>
      </c>
      <c r="J46" s="24">
        <f t="shared" si="5"/>
        <v>0</v>
      </c>
      <c r="K46" s="25">
        <v>0</v>
      </c>
      <c r="L46" s="26">
        <v>0</v>
      </c>
      <c r="M46" s="25">
        <v>0</v>
      </c>
      <c r="N46" s="26">
        <v>0</v>
      </c>
      <c r="O46" s="25">
        <v>0</v>
      </c>
      <c r="P46" s="26">
        <v>0</v>
      </c>
      <c r="Q46" s="25">
        <v>0</v>
      </c>
      <c r="R46" s="26">
        <v>0</v>
      </c>
      <c r="S46" s="25">
        <v>0</v>
      </c>
      <c r="T46" s="26">
        <v>0</v>
      </c>
      <c r="U46" s="25">
        <v>0</v>
      </c>
      <c r="V46" s="26">
        <v>0</v>
      </c>
    </row>
    <row r="47" spans="1:22" ht="14.45" customHeight="1" x14ac:dyDescent="0.25">
      <c r="A47" s="19">
        <f t="shared" si="3"/>
        <v>14</v>
      </c>
      <c r="B47" s="98">
        <v>141</v>
      </c>
      <c r="C47" s="82" t="str">
        <f>_xlfn.XLOOKUP(__xlnm._FilterDatabase_15[[#This Row],[SAPSA Number]],'DS Point summary'!A:A,'DS Point summary'!B:B)</f>
        <v>Francois Waldeck</v>
      </c>
      <c r="D47" s="82" t="str">
        <f>_xlfn.XLOOKUP(__xlnm._FilterDatabase_15[[#This Row],[SAPSA Number]],'DS Point summary'!A:A,'DS Point summary'!C:C)</f>
        <v>Fouche</v>
      </c>
      <c r="E47" s="83" t="str">
        <f>_xlfn.XLOOKUP(__xlnm._FilterDatabase_15[[#This Row],[SAPSA Number]],'DS Point summary'!A:A,'DS Point summary'!D:D)</f>
        <v>FW</v>
      </c>
      <c r="F47" s="19" t="str">
        <f ca="1">_xlfn.XLOOKUP(__xlnm._FilterDatabase_15[[#This Row],[SAPSA Number]],'DS Point summary'!A:A,'DS Point summary'!E:E)</f>
        <v>S</v>
      </c>
      <c r="G47" s="21">
        <f ca="1">_xlfn.XLOOKUP(__xlnm._FilterDatabase_15[[#This Row],[SAPSA Number]],'DS Point summary'!A:A,'DS Point summary'!F:F)</f>
        <v>52</v>
      </c>
      <c r="H47" s="21" t="s">
        <v>675</v>
      </c>
      <c r="I47" s="23">
        <f t="shared" si="4"/>
        <v>0</v>
      </c>
      <c r="J47" s="24">
        <f t="shared" si="5"/>
        <v>0</v>
      </c>
      <c r="K47" s="25">
        <v>0</v>
      </c>
      <c r="L47" s="26">
        <v>0</v>
      </c>
      <c r="M47" s="25">
        <v>0</v>
      </c>
      <c r="N47" s="26">
        <v>0</v>
      </c>
      <c r="O47" s="25">
        <v>0</v>
      </c>
      <c r="P47" s="26">
        <v>0</v>
      </c>
      <c r="Q47" s="25">
        <v>0</v>
      </c>
      <c r="R47" s="26">
        <v>0</v>
      </c>
      <c r="S47" s="25">
        <v>0</v>
      </c>
      <c r="T47" s="26">
        <v>0</v>
      </c>
      <c r="U47" s="25">
        <v>0</v>
      </c>
      <c r="V47" s="26">
        <v>0</v>
      </c>
    </row>
    <row r="48" spans="1:22" ht="14.45" customHeight="1" x14ac:dyDescent="0.25">
      <c r="A48" s="19">
        <f t="shared" si="3"/>
        <v>14</v>
      </c>
      <c r="B48" s="27">
        <v>4672</v>
      </c>
      <c r="C48" s="43" t="s">
        <v>222</v>
      </c>
      <c r="D48" s="43" t="s">
        <v>223</v>
      </c>
      <c r="E48" s="49" t="s">
        <v>224</v>
      </c>
      <c r="F48" s="19" t="str">
        <f ca="1">_xlfn.XLOOKUP(__xlnm._FilterDatabase_15[[#This Row],[SAPSA Number]],'DS Point summary'!A:A,'DS Point summary'!E:E)</f>
        <v>S</v>
      </c>
      <c r="G48" s="21">
        <f ca="1">_xlfn.XLOOKUP(__xlnm._FilterDatabase_15[[#This Row],[SAPSA Number]],'DS Point summary'!A:A,'DS Point summary'!F:F)</f>
        <v>57</v>
      </c>
      <c r="H48" s="21" t="s">
        <v>675</v>
      </c>
      <c r="I48" s="23">
        <f t="shared" si="4"/>
        <v>0</v>
      </c>
      <c r="J48" s="24">
        <f t="shared" si="5"/>
        <v>0</v>
      </c>
      <c r="K48" s="25">
        <v>0</v>
      </c>
      <c r="L48" s="26">
        <v>0</v>
      </c>
      <c r="M48" s="25">
        <v>0</v>
      </c>
      <c r="N48" s="26">
        <v>0</v>
      </c>
      <c r="O48" s="25">
        <v>0</v>
      </c>
      <c r="P48" s="26">
        <v>0</v>
      </c>
      <c r="Q48" s="25">
        <v>0</v>
      </c>
      <c r="R48" s="26">
        <v>0</v>
      </c>
      <c r="S48" s="25">
        <v>0</v>
      </c>
      <c r="T48" s="26">
        <v>0</v>
      </c>
      <c r="U48" s="25">
        <v>0</v>
      </c>
      <c r="V48" s="26">
        <v>0</v>
      </c>
    </row>
    <row r="49" spans="1:22" ht="14.45" customHeight="1" x14ac:dyDescent="0.25">
      <c r="A49" s="19">
        <f t="shared" si="3"/>
        <v>14</v>
      </c>
      <c r="B49" s="27">
        <v>807</v>
      </c>
      <c r="C49" s="43" t="s">
        <v>230</v>
      </c>
      <c r="D49" s="43" t="s">
        <v>231</v>
      </c>
      <c r="E49" s="49" t="s">
        <v>229</v>
      </c>
      <c r="F49" s="19" t="str">
        <f ca="1">_xlfn.XLOOKUP(__xlnm._FilterDatabase_15[[#This Row],[SAPSA Number]],'DS Point summary'!A:A,'DS Point summary'!E:E)</f>
        <v>Jnr</v>
      </c>
      <c r="G49" s="21">
        <f ca="1">_xlfn.XLOOKUP(__xlnm._FilterDatabase_15[[#This Row],[SAPSA Number]],'DS Point summary'!A:A,'DS Point summary'!F:F)</f>
        <v>20</v>
      </c>
      <c r="H49" s="21" t="s">
        <v>675</v>
      </c>
      <c r="I49" s="23">
        <f t="shared" si="4"/>
        <v>0</v>
      </c>
      <c r="J49" s="24">
        <f t="shared" si="5"/>
        <v>0</v>
      </c>
      <c r="K49" s="25">
        <v>0</v>
      </c>
      <c r="L49" s="26">
        <v>0</v>
      </c>
      <c r="M49" s="25">
        <v>0</v>
      </c>
      <c r="N49" s="26">
        <v>0</v>
      </c>
      <c r="O49" s="25">
        <v>0</v>
      </c>
      <c r="P49" s="26">
        <v>0</v>
      </c>
      <c r="Q49" s="25">
        <v>0</v>
      </c>
      <c r="R49" s="26">
        <v>0</v>
      </c>
      <c r="S49" s="25">
        <v>0</v>
      </c>
      <c r="T49" s="26">
        <v>0</v>
      </c>
      <c r="U49" s="25">
        <v>0</v>
      </c>
      <c r="V49" s="26">
        <v>0</v>
      </c>
    </row>
    <row r="50" spans="1:22" ht="14.45" customHeight="1" x14ac:dyDescent="0.25">
      <c r="A50" s="19">
        <f t="shared" si="3"/>
        <v>14</v>
      </c>
      <c r="B50" s="27">
        <v>1113</v>
      </c>
      <c r="C50" s="43" t="s">
        <v>236</v>
      </c>
      <c r="D50" s="43" t="s">
        <v>231</v>
      </c>
      <c r="E50" s="49" t="s">
        <v>229</v>
      </c>
      <c r="F50" s="19" t="str">
        <f ca="1">_xlfn.XLOOKUP(__xlnm._FilterDatabase_15[[#This Row],[SAPSA Number]],'DS Point summary'!A:A,'DS Point summary'!E:E)</f>
        <v>S</v>
      </c>
      <c r="G50" s="21">
        <f ca="1">_xlfn.XLOOKUP(__xlnm._FilterDatabase_15[[#This Row],[SAPSA Number]],'DS Point summary'!A:A,'DS Point summary'!F:F)</f>
        <v>58</v>
      </c>
      <c r="H50" s="21" t="s">
        <v>675</v>
      </c>
      <c r="I50" s="23">
        <f t="shared" si="4"/>
        <v>0</v>
      </c>
      <c r="J50" s="24">
        <f t="shared" si="5"/>
        <v>0</v>
      </c>
      <c r="K50" s="25">
        <v>0</v>
      </c>
      <c r="L50" s="26">
        <v>0</v>
      </c>
      <c r="M50" s="25">
        <v>0</v>
      </c>
      <c r="N50" s="26">
        <v>0</v>
      </c>
      <c r="O50" s="25">
        <v>0</v>
      </c>
      <c r="P50" s="26">
        <v>0</v>
      </c>
      <c r="Q50" s="25">
        <v>0</v>
      </c>
      <c r="R50" s="26">
        <v>0</v>
      </c>
      <c r="S50" s="25">
        <v>0</v>
      </c>
      <c r="T50" s="26">
        <v>0</v>
      </c>
      <c r="U50" s="25">
        <v>0</v>
      </c>
      <c r="V50" s="26">
        <v>0</v>
      </c>
    </row>
    <row r="51" spans="1:22" ht="14.45" customHeight="1" x14ac:dyDescent="0.25">
      <c r="A51" s="19">
        <f t="shared" si="3"/>
        <v>14</v>
      </c>
      <c r="B51" s="27">
        <v>3173</v>
      </c>
      <c r="C51" s="43" t="s">
        <v>240</v>
      </c>
      <c r="D51" s="43" t="s">
        <v>241</v>
      </c>
      <c r="E51" s="49" t="s">
        <v>242</v>
      </c>
      <c r="F51" s="19" t="str">
        <f ca="1">_xlfn.XLOOKUP(__xlnm._FilterDatabase_15[[#This Row],[SAPSA Number]],'DS Point summary'!A:A,'DS Point summary'!E:E)</f>
        <v xml:space="preserve"> </v>
      </c>
      <c r="G51" s="21">
        <f ca="1">_xlfn.XLOOKUP(__xlnm._FilterDatabase_15[[#This Row],[SAPSA Number]],'DS Point summary'!A:A,'DS Point summary'!F:F)</f>
        <v>29</v>
      </c>
      <c r="H51" s="21" t="s">
        <v>675</v>
      </c>
      <c r="I51" s="23">
        <f t="shared" si="4"/>
        <v>0</v>
      </c>
      <c r="J51" s="24">
        <f t="shared" si="5"/>
        <v>0</v>
      </c>
      <c r="K51" s="25">
        <v>0</v>
      </c>
      <c r="L51" s="26">
        <v>0</v>
      </c>
      <c r="M51" s="25">
        <v>0</v>
      </c>
      <c r="N51" s="26">
        <v>0</v>
      </c>
      <c r="O51" s="25">
        <v>0</v>
      </c>
      <c r="P51" s="26">
        <v>0</v>
      </c>
      <c r="Q51" s="25">
        <v>0</v>
      </c>
      <c r="R51" s="26">
        <v>0</v>
      </c>
      <c r="S51" s="25">
        <v>0</v>
      </c>
      <c r="T51" s="26">
        <v>0</v>
      </c>
      <c r="U51" s="25">
        <v>0</v>
      </c>
      <c r="V51" s="26">
        <v>0</v>
      </c>
    </row>
    <row r="52" spans="1:22" ht="14.45" customHeight="1" x14ac:dyDescent="0.25">
      <c r="A52" s="19">
        <f t="shared" si="3"/>
        <v>14</v>
      </c>
      <c r="B52" s="27">
        <v>3782</v>
      </c>
      <c r="C52" s="43" t="s">
        <v>247</v>
      </c>
      <c r="D52" s="43" t="s">
        <v>248</v>
      </c>
      <c r="E52" s="49" t="s">
        <v>249</v>
      </c>
      <c r="F52" s="19" t="str">
        <f ca="1">_xlfn.XLOOKUP(__xlnm._FilterDatabase_15[[#This Row],[SAPSA Number]],'DS Point summary'!A:A,'DS Point summary'!E:E)</f>
        <v>S</v>
      </c>
      <c r="G52" s="21">
        <f ca="1">_xlfn.XLOOKUP(__xlnm._FilterDatabase_15[[#This Row],[SAPSA Number]],'DS Point summary'!A:A,'DS Point summary'!F:F)</f>
        <v>52</v>
      </c>
      <c r="H52" s="21" t="s">
        <v>675</v>
      </c>
      <c r="I52" s="23">
        <f t="shared" si="4"/>
        <v>0</v>
      </c>
      <c r="J52" s="24">
        <f t="shared" si="5"/>
        <v>0</v>
      </c>
      <c r="K52" s="25">
        <v>0</v>
      </c>
      <c r="L52" s="26">
        <v>0</v>
      </c>
      <c r="M52" s="25">
        <v>0</v>
      </c>
      <c r="N52" s="26">
        <v>0</v>
      </c>
      <c r="O52" s="25">
        <v>0</v>
      </c>
      <c r="P52" s="26">
        <v>0</v>
      </c>
      <c r="Q52" s="25">
        <v>0</v>
      </c>
      <c r="R52" s="26">
        <v>0</v>
      </c>
      <c r="S52" s="25">
        <v>0</v>
      </c>
      <c r="T52" s="26">
        <v>0</v>
      </c>
      <c r="U52" s="25">
        <v>0</v>
      </c>
      <c r="V52" s="26">
        <v>0</v>
      </c>
    </row>
    <row r="53" spans="1:22" ht="14.45" customHeight="1" x14ac:dyDescent="0.25">
      <c r="A53" s="19">
        <f t="shared" si="3"/>
        <v>14</v>
      </c>
      <c r="B53" s="27">
        <v>402</v>
      </c>
      <c r="C53" s="44" t="s">
        <v>254</v>
      </c>
      <c r="D53" s="44" t="s">
        <v>255</v>
      </c>
      <c r="E53" s="50" t="s">
        <v>256</v>
      </c>
      <c r="F53" s="19" t="str">
        <f ca="1">_xlfn.XLOOKUP(__xlnm._FilterDatabase_15[[#This Row],[SAPSA Number]],'DS Point summary'!A:A,'DS Point summary'!E:E)</f>
        <v>S</v>
      </c>
      <c r="G53" s="21">
        <f ca="1">_xlfn.XLOOKUP(__xlnm._FilterDatabase_15[[#This Row],[SAPSA Number]],'DS Point summary'!A:A,'DS Point summary'!F:F)</f>
        <v>54</v>
      </c>
      <c r="H53" s="21" t="s">
        <v>675</v>
      </c>
      <c r="I53" s="23">
        <f t="shared" si="4"/>
        <v>0</v>
      </c>
      <c r="J53" s="24">
        <f t="shared" si="5"/>
        <v>0</v>
      </c>
      <c r="K53" s="25">
        <v>0</v>
      </c>
      <c r="L53" s="26">
        <v>0</v>
      </c>
      <c r="M53" s="25">
        <v>0</v>
      </c>
      <c r="N53" s="26">
        <v>0</v>
      </c>
      <c r="O53" s="25">
        <v>0</v>
      </c>
      <c r="P53" s="26">
        <v>0</v>
      </c>
      <c r="Q53" s="25">
        <v>0</v>
      </c>
      <c r="R53" s="26">
        <v>0</v>
      </c>
      <c r="S53" s="25">
        <v>0</v>
      </c>
      <c r="T53" s="26">
        <v>0</v>
      </c>
      <c r="U53" s="25">
        <v>0</v>
      </c>
      <c r="V53" s="26">
        <v>0</v>
      </c>
    </row>
    <row r="54" spans="1:22" ht="14.45" customHeight="1" x14ac:dyDescent="0.25">
      <c r="A54" s="19">
        <f t="shared" si="3"/>
        <v>14</v>
      </c>
      <c r="B54" s="98">
        <v>6381</v>
      </c>
      <c r="C54" s="82" t="str">
        <f>_xlfn.XLOOKUP(__xlnm._FilterDatabase_15[[#This Row],[SAPSA Number]],'DS Point summary'!A:A,'DS Point summary'!B:B)</f>
        <v>Gavin Alexander</v>
      </c>
      <c r="D54" s="82" t="str">
        <f>_xlfn.XLOOKUP(__xlnm._FilterDatabase_15[[#This Row],[SAPSA Number]],'DS Point summary'!A:A,'DS Point summary'!C:C)</f>
        <v>Riley</v>
      </c>
      <c r="E54" s="83" t="str">
        <f>_xlfn.XLOOKUP(__xlnm._FilterDatabase_15[[#This Row],[SAPSA Number]],'DS Point summary'!A:A,'DS Point summary'!D:D)</f>
        <v>GA</v>
      </c>
      <c r="F54" s="19" t="str">
        <f ca="1">_xlfn.XLOOKUP(__xlnm._FilterDatabase_15[[#This Row],[SAPSA Number]],'DS Point summary'!A:A,'DS Point summary'!E:E)</f>
        <v xml:space="preserve"> </v>
      </c>
      <c r="G54" s="21">
        <f ca="1">_xlfn.XLOOKUP(__xlnm._FilterDatabase_15[[#This Row],[SAPSA Number]],'DS Point summary'!A:A,'DS Point summary'!F:F)</f>
        <v>25</v>
      </c>
      <c r="H54" s="21" t="s">
        <v>675</v>
      </c>
      <c r="I54" s="23">
        <f t="shared" si="4"/>
        <v>0</v>
      </c>
      <c r="J54" s="24">
        <f t="shared" si="5"/>
        <v>0</v>
      </c>
      <c r="K54" s="25">
        <v>0</v>
      </c>
      <c r="L54" s="26">
        <v>0</v>
      </c>
      <c r="M54" s="25">
        <v>0</v>
      </c>
      <c r="N54" s="26">
        <v>0</v>
      </c>
      <c r="O54" s="25">
        <v>0</v>
      </c>
      <c r="P54" s="26">
        <v>0</v>
      </c>
      <c r="Q54" s="25">
        <v>0</v>
      </c>
      <c r="R54" s="26">
        <v>0</v>
      </c>
      <c r="S54" s="25">
        <v>0</v>
      </c>
      <c r="T54" s="26">
        <v>0</v>
      </c>
      <c r="U54" s="25">
        <v>0</v>
      </c>
      <c r="V54" s="26">
        <v>0</v>
      </c>
    </row>
    <row r="55" spans="1:22" ht="14.45" customHeight="1" x14ac:dyDescent="0.25">
      <c r="A55" s="19">
        <f t="shared" si="3"/>
        <v>14</v>
      </c>
      <c r="B55" s="134">
        <v>4862</v>
      </c>
      <c r="C55" s="135" t="str">
        <f>_xlfn.XLOOKUP(__xlnm._FilterDatabase_15[[#This Row],[SAPSA Number]],'DS Point summary'!A:A,'DS Point summary'!B:B)</f>
        <v>George Keith</v>
      </c>
      <c r="D55" s="135" t="str">
        <f>_xlfn.XLOOKUP(__xlnm._FilterDatabase_15[[#This Row],[SAPSA Number]],'DS Point summary'!A:A,'DS Point summary'!C:C)</f>
        <v>Marais</v>
      </c>
      <c r="E55" s="130" t="str">
        <f>_xlfn.XLOOKUP(__xlnm._FilterDatabase_15[[#This Row],[SAPSA Number]],'DS Point summary'!A:A,'DS Point summary'!D:D)</f>
        <v>GK</v>
      </c>
      <c r="F55" s="19" t="str">
        <f>_xlfn.XLOOKUP(__xlnm._FilterDatabase_15[[#This Row],[SAPSA Number]],'DS Point summary'!A:A,'DS Point summary'!E:E)</f>
        <v>S</v>
      </c>
      <c r="G55" s="132">
        <f ca="1">_xlfn.XLOOKUP(__xlnm._FilterDatabase_15[[#This Row],[SAPSA Number]],'DS Point summary'!A:A,'DS Point summary'!F:F)</f>
        <v>50</v>
      </c>
      <c r="H55" s="21" t="s">
        <v>675</v>
      </c>
      <c r="I55" s="23">
        <f t="shared" si="4"/>
        <v>0</v>
      </c>
      <c r="J55" s="24">
        <f t="shared" si="5"/>
        <v>0</v>
      </c>
      <c r="K55" s="25">
        <v>0</v>
      </c>
      <c r="L55" s="26">
        <v>0</v>
      </c>
      <c r="M55" s="25">
        <v>0</v>
      </c>
      <c r="N55" s="26">
        <v>0</v>
      </c>
      <c r="O55" s="25">
        <v>0</v>
      </c>
      <c r="P55" s="26">
        <v>0</v>
      </c>
      <c r="Q55" s="25">
        <v>0</v>
      </c>
      <c r="R55" s="26">
        <v>0</v>
      </c>
      <c r="S55" s="25">
        <v>0</v>
      </c>
      <c r="T55" s="26">
        <v>0</v>
      </c>
      <c r="U55" s="25">
        <v>0</v>
      </c>
      <c r="V55" s="26">
        <v>0</v>
      </c>
    </row>
    <row r="56" spans="1:22" ht="14.45" customHeight="1" x14ac:dyDescent="0.25">
      <c r="A56" s="19">
        <f t="shared" si="3"/>
        <v>14</v>
      </c>
      <c r="B56" s="27">
        <v>3268</v>
      </c>
      <c r="C56" s="43" t="s">
        <v>263</v>
      </c>
      <c r="D56" s="43" t="s">
        <v>265</v>
      </c>
      <c r="E56" s="49" t="s">
        <v>264</v>
      </c>
      <c r="F56" s="19" t="str">
        <f ca="1">_xlfn.XLOOKUP(__xlnm._FilterDatabase_15[[#This Row],[SAPSA Number]],'DS Point summary'!A:A,'DS Point summary'!E:E)</f>
        <v>SS</v>
      </c>
      <c r="G56" s="21">
        <f ca="1">_xlfn.XLOOKUP(__xlnm._FilterDatabase_15[[#This Row],[SAPSA Number]],'DS Point summary'!A:A,'DS Point summary'!F:F)</f>
        <v>86</v>
      </c>
      <c r="H56" s="21" t="s">
        <v>675</v>
      </c>
      <c r="I56" s="23">
        <f t="shared" si="4"/>
        <v>0</v>
      </c>
      <c r="J56" s="24">
        <f t="shared" si="5"/>
        <v>0</v>
      </c>
      <c r="K56" s="25">
        <v>0</v>
      </c>
      <c r="L56" s="26">
        <v>0</v>
      </c>
      <c r="M56" s="25">
        <v>0</v>
      </c>
      <c r="N56" s="26">
        <v>0</v>
      </c>
      <c r="O56" s="25">
        <v>0</v>
      </c>
      <c r="P56" s="26">
        <v>0</v>
      </c>
      <c r="Q56" s="25">
        <v>0</v>
      </c>
      <c r="R56" s="26">
        <v>0</v>
      </c>
      <c r="S56" s="25">
        <v>0</v>
      </c>
      <c r="T56" s="26">
        <v>0</v>
      </c>
      <c r="U56" s="25">
        <v>0</v>
      </c>
      <c r="V56" s="26">
        <v>0</v>
      </c>
    </row>
    <row r="57" spans="1:22" ht="14.45" customHeight="1" x14ac:dyDescent="0.25">
      <c r="A57" s="19">
        <f t="shared" si="3"/>
        <v>14</v>
      </c>
      <c r="B57" s="98">
        <v>3842</v>
      </c>
      <c r="C57" s="82" t="str">
        <f>_xlfn.XLOOKUP(__xlnm._FilterDatabase_15[[#This Row],[SAPSA Number]],'DS Point summary'!A:A,'DS Point summary'!B:B)</f>
        <v>Gideon Coenraad</v>
      </c>
      <c r="D57" s="82" t="str">
        <f>_xlfn.XLOOKUP(__xlnm._FilterDatabase_15[[#This Row],[SAPSA Number]],'DS Point summary'!A:A,'DS Point summary'!C:C)</f>
        <v>Muller</v>
      </c>
      <c r="E57" s="83" t="str">
        <f>_xlfn.XLOOKUP(__xlnm._FilterDatabase_15[[#This Row],[SAPSA Number]],'DS Point summary'!A:A,'DS Point summary'!D:D)</f>
        <v>GC</v>
      </c>
      <c r="F57" s="19" t="str">
        <f ca="1">_xlfn.XLOOKUP(__xlnm._FilterDatabase_15[[#This Row],[SAPSA Number]],'DS Point summary'!A:A,'DS Point summary'!E:E)</f>
        <v xml:space="preserve"> </v>
      </c>
      <c r="G57" s="21">
        <f ca="1">_xlfn.XLOOKUP(__xlnm._FilterDatabase_15[[#This Row],[SAPSA Number]],'DS Point summary'!A:A,'DS Point summary'!F:F)</f>
        <v>42</v>
      </c>
      <c r="H57" s="21" t="s">
        <v>675</v>
      </c>
      <c r="I57" s="23">
        <f t="shared" si="4"/>
        <v>0</v>
      </c>
      <c r="J57" s="24">
        <f t="shared" si="5"/>
        <v>0</v>
      </c>
      <c r="K57" s="25">
        <v>0</v>
      </c>
      <c r="L57" s="26">
        <v>0</v>
      </c>
      <c r="M57" s="25">
        <v>0</v>
      </c>
      <c r="N57" s="26">
        <v>0</v>
      </c>
      <c r="O57" s="25">
        <v>0</v>
      </c>
      <c r="P57" s="26">
        <v>0</v>
      </c>
      <c r="Q57" s="25">
        <v>0</v>
      </c>
      <c r="R57" s="26">
        <v>0</v>
      </c>
      <c r="S57" s="25">
        <v>0</v>
      </c>
      <c r="T57" s="26">
        <v>0</v>
      </c>
      <c r="U57" s="25">
        <v>0</v>
      </c>
      <c r="V57" s="26">
        <v>0</v>
      </c>
    </row>
    <row r="58" spans="1:22" ht="14.45" customHeight="1" x14ac:dyDescent="0.25">
      <c r="A58" s="19">
        <f t="shared" si="3"/>
        <v>14</v>
      </c>
      <c r="B58" s="27">
        <v>6226</v>
      </c>
      <c r="C58" s="43" t="s">
        <v>270</v>
      </c>
      <c r="D58" s="43" t="s">
        <v>271</v>
      </c>
      <c r="E58" s="49" t="s">
        <v>261</v>
      </c>
      <c r="F58" s="19" t="str">
        <f ca="1">_xlfn.XLOOKUP(__xlnm._FilterDatabase_15[[#This Row],[SAPSA Number]],'DS Point summary'!A:A,'DS Point summary'!E:E)</f>
        <v xml:space="preserve"> </v>
      </c>
      <c r="G58" s="21">
        <f ca="1">_xlfn.XLOOKUP(__xlnm._FilterDatabase_15[[#This Row],[SAPSA Number]],'DS Point summary'!A:A,'DS Point summary'!F:F)</f>
        <v>45</v>
      </c>
      <c r="H58" s="21" t="s">
        <v>675</v>
      </c>
      <c r="I58" s="23">
        <f t="shared" si="4"/>
        <v>0</v>
      </c>
      <c r="J58" s="24">
        <f t="shared" si="5"/>
        <v>0</v>
      </c>
      <c r="K58" s="25">
        <v>0</v>
      </c>
      <c r="L58" s="26">
        <v>0</v>
      </c>
      <c r="M58" s="25">
        <v>0</v>
      </c>
      <c r="N58" s="26">
        <v>0</v>
      </c>
      <c r="O58" s="25">
        <v>0</v>
      </c>
      <c r="P58" s="26">
        <v>0</v>
      </c>
      <c r="Q58" s="25">
        <v>0</v>
      </c>
      <c r="R58" s="26">
        <v>0</v>
      </c>
      <c r="S58" s="25">
        <v>0</v>
      </c>
      <c r="T58" s="26">
        <v>0</v>
      </c>
      <c r="U58" s="25">
        <v>0</v>
      </c>
      <c r="V58" s="26">
        <v>0</v>
      </c>
    </row>
    <row r="59" spans="1:22" ht="14.45" customHeight="1" x14ac:dyDescent="0.25">
      <c r="A59" s="19">
        <f t="shared" si="3"/>
        <v>14</v>
      </c>
      <c r="B59" s="27">
        <v>6225</v>
      </c>
      <c r="C59" s="43" t="s">
        <v>286</v>
      </c>
      <c r="D59" s="43" t="s">
        <v>271</v>
      </c>
      <c r="E59" s="49" t="s">
        <v>287</v>
      </c>
      <c r="F59" s="19" t="str">
        <f>_xlfn.XLOOKUP(__xlnm._FilterDatabase_15[[#This Row],[SAPSA Number]],'DS Point summary'!A:A,'DS Point summary'!E:E)</f>
        <v>Lady</v>
      </c>
      <c r="G59" s="21">
        <f ca="1">_xlfn.XLOOKUP(__xlnm._FilterDatabase_15[[#This Row],[SAPSA Number]],'DS Point summary'!A:A,'DS Point summary'!F:F)</f>
        <v>40</v>
      </c>
      <c r="H59" s="21" t="s">
        <v>675</v>
      </c>
      <c r="I59" s="23">
        <f t="shared" si="4"/>
        <v>0</v>
      </c>
      <c r="J59" s="24">
        <f t="shared" si="5"/>
        <v>0</v>
      </c>
      <c r="K59" s="25">
        <v>0</v>
      </c>
      <c r="L59" s="26">
        <v>0</v>
      </c>
      <c r="M59" s="25">
        <v>0</v>
      </c>
      <c r="N59" s="26">
        <v>0</v>
      </c>
      <c r="O59" s="25">
        <v>0</v>
      </c>
      <c r="P59" s="26">
        <v>0</v>
      </c>
      <c r="Q59" s="25">
        <v>0</v>
      </c>
      <c r="R59" s="26">
        <v>0</v>
      </c>
      <c r="S59" s="25">
        <v>0</v>
      </c>
      <c r="T59" s="26">
        <v>0</v>
      </c>
      <c r="U59" s="25">
        <v>0</v>
      </c>
      <c r="V59" s="26">
        <v>0</v>
      </c>
    </row>
    <row r="60" spans="1:22" ht="14.45" customHeight="1" x14ac:dyDescent="0.25">
      <c r="A60" s="19">
        <f t="shared" si="3"/>
        <v>14</v>
      </c>
      <c r="B60" s="27">
        <v>404</v>
      </c>
      <c r="C60" s="43" t="s">
        <v>293</v>
      </c>
      <c r="D60" s="43" t="s">
        <v>294</v>
      </c>
      <c r="E60" s="49" t="s">
        <v>295</v>
      </c>
      <c r="F60" s="19" t="str">
        <f ca="1">_xlfn.XLOOKUP(__xlnm._FilterDatabase_15[[#This Row],[SAPSA Number]],'DS Point summary'!A:A,'DS Point summary'!E:E)</f>
        <v>SS</v>
      </c>
      <c r="G60" s="21">
        <f ca="1">_xlfn.XLOOKUP(__xlnm._FilterDatabase_15[[#This Row],[SAPSA Number]],'DS Point summary'!A:A,'DS Point summary'!F:F)</f>
        <v>66</v>
      </c>
      <c r="H60" s="21" t="s">
        <v>675</v>
      </c>
      <c r="I60" s="23">
        <f t="shared" si="4"/>
        <v>0</v>
      </c>
      <c r="J60" s="24">
        <f t="shared" si="5"/>
        <v>0</v>
      </c>
      <c r="K60" s="25">
        <v>0</v>
      </c>
      <c r="L60" s="26">
        <v>0</v>
      </c>
      <c r="M60" s="25">
        <v>0</v>
      </c>
      <c r="N60" s="26">
        <v>0</v>
      </c>
      <c r="O60" s="25">
        <v>0</v>
      </c>
      <c r="P60" s="26">
        <v>0</v>
      </c>
      <c r="Q60" s="25">
        <v>0</v>
      </c>
      <c r="R60" s="26">
        <v>0</v>
      </c>
      <c r="S60" s="25">
        <v>0</v>
      </c>
      <c r="T60" s="26">
        <v>0</v>
      </c>
      <c r="U60" s="25">
        <v>0</v>
      </c>
      <c r="V60" s="26">
        <v>0</v>
      </c>
    </row>
    <row r="61" spans="1:22" ht="14.45" customHeight="1" x14ac:dyDescent="0.25">
      <c r="A61" s="19">
        <f t="shared" ref="A61:A95" si="6">RANK(J61,J$2:J$140,0)</f>
        <v>14</v>
      </c>
      <c r="B61" s="27">
        <v>5971</v>
      </c>
      <c r="C61" s="82" t="str">
        <f>_xlfn.XLOOKUP(__xlnm._FilterDatabase_15[[#This Row],[SAPSA Number]],'DS Point summary'!A:A,'DS Point summary'!B:B)</f>
        <v>Hendrik</v>
      </c>
      <c r="D61" s="82" t="str">
        <f>_xlfn.XLOOKUP(__xlnm._FilterDatabase_15[[#This Row],[SAPSA Number]],'DS Point summary'!A:A,'DS Point summary'!C:C)</f>
        <v>van Rooyen</v>
      </c>
      <c r="E61" s="83" t="str">
        <f>_xlfn.XLOOKUP(__xlnm._FilterDatabase_15[[#This Row],[SAPSA Number]],'DS Point summary'!A:A,'DS Point summary'!D:D)</f>
        <v>H</v>
      </c>
      <c r="F61" s="19" t="str">
        <f ca="1">_xlfn.XLOOKUP(__xlnm._FilterDatabase_15[[#This Row],[SAPSA Number]],'DS Point summary'!A:A,'DS Point summary'!E:E)</f>
        <v xml:space="preserve"> </v>
      </c>
      <c r="G61" s="21">
        <f ca="1">_xlfn.XLOOKUP(__xlnm._FilterDatabase_15[[#This Row],[SAPSA Number]],'DS Point summary'!A:A,'DS Point summary'!F:F)</f>
        <v>49</v>
      </c>
      <c r="H61" s="21" t="s">
        <v>675</v>
      </c>
      <c r="I61" s="23">
        <f t="shared" si="4"/>
        <v>0</v>
      </c>
      <c r="J61" s="24">
        <f t="shared" si="5"/>
        <v>0</v>
      </c>
      <c r="K61" s="25">
        <v>0</v>
      </c>
      <c r="L61" s="26">
        <v>0</v>
      </c>
      <c r="M61" s="25">
        <v>0</v>
      </c>
      <c r="N61" s="26">
        <v>0</v>
      </c>
      <c r="O61" s="25">
        <v>0</v>
      </c>
      <c r="P61" s="26">
        <v>0</v>
      </c>
      <c r="Q61" s="25">
        <v>0</v>
      </c>
      <c r="R61" s="26">
        <v>0</v>
      </c>
      <c r="S61" s="25">
        <v>0</v>
      </c>
      <c r="T61" s="26">
        <v>0</v>
      </c>
      <c r="U61" s="25">
        <v>0</v>
      </c>
      <c r="V61" s="26">
        <v>0</v>
      </c>
    </row>
    <row r="62" spans="1:22" ht="14.45" customHeight="1" x14ac:dyDescent="0.25">
      <c r="A62" s="19">
        <f t="shared" si="6"/>
        <v>14</v>
      </c>
      <c r="B62" s="29">
        <v>3339</v>
      </c>
      <c r="C62" s="29" t="s">
        <v>306</v>
      </c>
      <c r="D62" s="29" t="s">
        <v>307</v>
      </c>
      <c r="E62" s="29" t="s">
        <v>308</v>
      </c>
      <c r="F62" s="19" t="str">
        <f ca="1">_xlfn.XLOOKUP(__xlnm._FilterDatabase_15[[#This Row],[SAPSA Number]],'DS Point summary'!A:A,'DS Point summary'!E:E)</f>
        <v xml:space="preserve"> </v>
      </c>
      <c r="G62" s="21">
        <f ca="1">_xlfn.XLOOKUP(__xlnm._FilterDatabase_15[[#This Row],[SAPSA Number]],'DS Point summary'!A:A,'DS Point summary'!F:F)</f>
        <v>49</v>
      </c>
      <c r="H62" s="21" t="s">
        <v>675</v>
      </c>
      <c r="I62" s="23">
        <f t="shared" si="4"/>
        <v>0</v>
      </c>
      <c r="J62" s="24">
        <f t="shared" si="5"/>
        <v>0</v>
      </c>
      <c r="K62" s="25">
        <v>0</v>
      </c>
      <c r="L62" s="26">
        <v>0</v>
      </c>
      <c r="M62" s="25">
        <v>0</v>
      </c>
      <c r="N62" s="26">
        <v>0</v>
      </c>
      <c r="O62" s="25">
        <v>0</v>
      </c>
      <c r="P62" s="26">
        <v>0</v>
      </c>
      <c r="Q62" s="25">
        <v>0</v>
      </c>
      <c r="R62" s="26">
        <v>0</v>
      </c>
      <c r="S62" s="25">
        <v>0</v>
      </c>
      <c r="T62" s="26">
        <v>0</v>
      </c>
      <c r="U62" s="25">
        <v>0</v>
      </c>
      <c r="V62" s="26">
        <v>0</v>
      </c>
    </row>
    <row r="63" spans="1:22" ht="14.45" customHeight="1" x14ac:dyDescent="0.25">
      <c r="A63" s="19">
        <f t="shared" si="6"/>
        <v>14</v>
      </c>
      <c r="B63" s="28">
        <v>2960</v>
      </c>
      <c r="C63" s="43" t="s">
        <v>313</v>
      </c>
      <c r="D63" s="43" t="s">
        <v>314</v>
      </c>
      <c r="E63" s="51" t="s">
        <v>291</v>
      </c>
      <c r="F63" s="19" t="str">
        <f ca="1">_xlfn.XLOOKUP(__xlnm._FilterDatabase_15[[#This Row],[SAPSA Number]],'DS Point summary'!A:A,'DS Point summary'!E:E)</f>
        <v xml:space="preserve"> </v>
      </c>
      <c r="G63" s="21">
        <f ca="1">_xlfn.XLOOKUP(__xlnm._FilterDatabase_15[[#This Row],[SAPSA Number]],'DS Point summary'!A:A,'DS Point summary'!F:F)</f>
        <v>45</v>
      </c>
      <c r="H63" s="21" t="s">
        <v>675</v>
      </c>
      <c r="I63" s="23">
        <f t="shared" si="4"/>
        <v>0</v>
      </c>
      <c r="J63" s="24">
        <f t="shared" si="5"/>
        <v>0</v>
      </c>
      <c r="K63" s="25">
        <v>0</v>
      </c>
      <c r="L63" s="26">
        <v>0</v>
      </c>
      <c r="M63" s="25">
        <v>0</v>
      </c>
      <c r="N63" s="26">
        <v>0</v>
      </c>
      <c r="O63" s="25">
        <v>0</v>
      </c>
      <c r="P63" s="26">
        <v>0</v>
      </c>
      <c r="Q63" s="25">
        <v>0</v>
      </c>
      <c r="R63" s="26">
        <v>0</v>
      </c>
      <c r="S63" s="25">
        <v>0</v>
      </c>
      <c r="T63" s="26">
        <v>0</v>
      </c>
      <c r="U63" s="25">
        <v>0</v>
      </c>
      <c r="V63" s="26">
        <v>0</v>
      </c>
    </row>
    <row r="64" spans="1:22" ht="14.45" customHeight="1" x14ac:dyDescent="0.25">
      <c r="A64" s="19">
        <f t="shared" si="6"/>
        <v>14</v>
      </c>
      <c r="B64" s="28">
        <v>681</v>
      </c>
      <c r="C64" s="43" t="s">
        <v>320</v>
      </c>
      <c r="D64" s="43" t="s">
        <v>321</v>
      </c>
      <c r="E64" s="51" t="s">
        <v>322</v>
      </c>
      <c r="F64" s="19" t="str">
        <f ca="1">_xlfn.XLOOKUP(__xlnm._FilterDatabase_15[[#This Row],[SAPSA Number]],'DS Point summary'!A:A,'DS Point summary'!E:E)</f>
        <v>SS</v>
      </c>
      <c r="G64" s="21">
        <f ca="1">_xlfn.XLOOKUP(__xlnm._FilterDatabase_15[[#This Row],[SAPSA Number]],'DS Point summary'!A:A,'DS Point summary'!F:F)</f>
        <v>70</v>
      </c>
      <c r="H64" s="21" t="s">
        <v>675</v>
      </c>
      <c r="I64" s="23">
        <f t="shared" si="4"/>
        <v>0</v>
      </c>
      <c r="J64" s="24">
        <f t="shared" si="5"/>
        <v>0</v>
      </c>
      <c r="K64" s="25">
        <v>0</v>
      </c>
      <c r="L64" s="26">
        <v>0</v>
      </c>
      <c r="M64" s="25">
        <v>0</v>
      </c>
      <c r="N64" s="26">
        <v>0</v>
      </c>
      <c r="O64" s="25">
        <v>0</v>
      </c>
      <c r="P64" s="26">
        <v>0</v>
      </c>
      <c r="Q64" s="25">
        <v>0</v>
      </c>
      <c r="R64" s="26">
        <v>0</v>
      </c>
      <c r="S64" s="25">
        <v>0</v>
      </c>
      <c r="T64" s="26">
        <v>0</v>
      </c>
      <c r="U64" s="25">
        <v>0</v>
      </c>
      <c r="V64" s="26">
        <v>0</v>
      </c>
    </row>
    <row r="65" spans="1:22" ht="14.45" customHeight="1" x14ac:dyDescent="0.25">
      <c r="A65" s="19">
        <f t="shared" si="6"/>
        <v>14</v>
      </c>
      <c r="B65" s="28">
        <v>851</v>
      </c>
      <c r="C65" s="43" t="s">
        <v>327</v>
      </c>
      <c r="D65" s="43" t="s">
        <v>328</v>
      </c>
      <c r="E65" s="51" t="s">
        <v>329</v>
      </c>
      <c r="F65" s="19" t="str">
        <f ca="1">_xlfn.XLOOKUP(__xlnm._FilterDatabase_15[[#This Row],[SAPSA Number]],'DS Point summary'!A:A,'DS Point summary'!E:E)</f>
        <v>SS</v>
      </c>
      <c r="G65" s="21">
        <f ca="1">_xlfn.XLOOKUP(__xlnm._FilterDatabase_15[[#This Row],[SAPSA Number]],'DS Point summary'!A:A,'DS Point summary'!F:F)</f>
        <v>65</v>
      </c>
      <c r="H65" s="21" t="s">
        <v>675</v>
      </c>
      <c r="I65" s="23">
        <f t="shared" si="4"/>
        <v>0</v>
      </c>
      <c r="J65" s="24">
        <f t="shared" si="5"/>
        <v>0</v>
      </c>
      <c r="K65" s="25">
        <v>0</v>
      </c>
      <c r="L65" s="26">
        <v>0</v>
      </c>
      <c r="M65" s="25">
        <v>0</v>
      </c>
      <c r="N65" s="26">
        <v>0</v>
      </c>
      <c r="O65" s="25">
        <v>0</v>
      </c>
      <c r="P65" s="26">
        <v>0</v>
      </c>
      <c r="Q65" s="25">
        <v>0</v>
      </c>
      <c r="R65" s="26">
        <v>0</v>
      </c>
      <c r="S65" s="25">
        <v>0</v>
      </c>
      <c r="T65" s="26">
        <v>0</v>
      </c>
      <c r="U65" s="25">
        <v>0</v>
      </c>
      <c r="V65" s="26">
        <v>0</v>
      </c>
    </row>
    <row r="66" spans="1:22" ht="14.45" customHeight="1" x14ac:dyDescent="0.25">
      <c r="A66" s="19">
        <f t="shared" si="6"/>
        <v>14</v>
      </c>
      <c r="B66" s="28">
        <v>3396</v>
      </c>
      <c r="C66" s="43" t="s">
        <v>334</v>
      </c>
      <c r="D66" s="43" t="s">
        <v>47</v>
      </c>
      <c r="E66" s="51" t="s">
        <v>335</v>
      </c>
      <c r="F66" s="19" t="str">
        <f ca="1">_xlfn.XLOOKUP(__xlnm._FilterDatabase_15[[#This Row],[SAPSA Number]],'DS Point summary'!A:A,'DS Point summary'!E:E)</f>
        <v>SS</v>
      </c>
      <c r="G66" s="21">
        <f ca="1">_xlfn.XLOOKUP(__xlnm._FilterDatabase_15[[#This Row],[SAPSA Number]],'DS Point summary'!A:A,'DS Point summary'!F:F)</f>
        <v>68</v>
      </c>
      <c r="H66" s="21" t="s">
        <v>675</v>
      </c>
      <c r="I66" s="23">
        <f t="shared" ref="I66:I97" si="7">(IF(K66&gt;0,1,0)+(IF(L66&gt;0,1,0))+(IF(M66&gt;0,1,0))+(IF(N66&gt;0,1,0))+(IF(O66&gt;0,1,0))+(IF(P66&gt;0,1,0))+(IF(Q66&gt;0,1,0))+(IF(R66&gt;0,1,0))+(IF(S66&gt;0,1,0))+(IF(T66&gt;0,1,0))+(IF(U66&gt;0,1,0))+(IF(V66&gt;0,1,0)))</f>
        <v>0</v>
      </c>
      <c r="J66" s="24">
        <f t="shared" ref="J66:J97" si="8">(LARGE(K66:U66,1)+LARGE(K66:U66,2)+LARGE(K66:U66,3)+LARGE(K66:U66,4)+LARGE(K66:U66,5))/5</f>
        <v>0</v>
      </c>
      <c r="K66" s="25">
        <v>0</v>
      </c>
      <c r="L66" s="26">
        <v>0</v>
      </c>
      <c r="M66" s="25">
        <v>0</v>
      </c>
      <c r="N66" s="26">
        <v>0</v>
      </c>
      <c r="O66" s="25">
        <v>0</v>
      </c>
      <c r="P66" s="26">
        <v>0</v>
      </c>
      <c r="Q66" s="25">
        <v>0</v>
      </c>
      <c r="R66" s="26">
        <v>0</v>
      </c>
      <c r="S66" s="25">
        <v>0</v>
      </c>
      <c r="T66" s="26">
        <v>0</v>
      </c>
      <c r="U66" s="25">
        <v>0</v>
      </c>
      <c r="V66" s="26">
        <v>0</v>
      </c>
    </row>
    <row r="67" spans="1:22" ht="14.45" customHeight="1" x14ac:dyDescent="0.25">
      <c r="A67" s="19">
        <f t="shared" si="6"/>
        <v>14</v>
      </c>
      <c r="B67" s="28">
        <v>683</v>
      </c>
      <c r="C67" s="43" t="s">
        <v>337</v>
      </c>
      <c r="D67" s="43" t="s">
        <v>338</v>
      </c>
      <c r="E67" s="51" t="s">
        <v>339</v>
      </c>
      <c r="F67" s="19" t="str">
        <f ca="1">_xlfn.XLOOKUP(__xlnm._FilterDatabase_15[[#This Row],[SAPSA Number]],'DS Point summary'!A:A,'DS Point summary'!E:E)</f>
        <v>S</v>
      </c>
      <c r="G67" s="21">
        <f ca="1">_xlfn.XLOOKUP(__xlnm._FilterDatabase_15[[#This Row],[SAPSA Number]],'DS Point summary'!A:A,'DS Point summary'!F:F)</f>
        <v>55</v>
      </c>
      <c r="H67" s="21" t="s">
        <v>675</v>
      </c>
      <c r="I67" s="23">
        <f t="shared" si="7"/>
        <v>0</v>
      </c>
      <c r="J67" s="24">
        <f t="shared" si="8"/>
        <v>0</v>
      </c>
      <c r="K67" s="25">
        <v>0</v>
      </c>
      <c r="L67" s="26">
        <v>0</v>
      </c>
      <c r="M67" s="25">
        <v>0</v>
      </c>
      <c r="N67" s="26">
        <v>0</v>
      </c>
      <c r="O67" s="25">
        <v>0</v>
      </c>
      <c r="P67" s="26">
        <v>0</v>
      </c>
      <c r="Q67" s="25">
        <v>0</v>
      </c>
      <c r="R67" s="26">
        <v>0</v>
      </c>
      <c r="S67" s="25">
        <v>0</v>
      </c>
      <c r="T67" s="26">
        <v>0</v>
      </c>
      <c r="U67" s="25">
        <v>0</v>
      </c>
      <c r="V67" s="26">
        <v>0</v>
      </c>
    </row>
    <row r="68" spans="1:22" ht="14.45" customHeight="1" x14ac:dyDescent="0.25">
      <c r="A68" s="19">
        <f t="shared" si="6"/>
        <v>14</v>
      </c>
      <c r="B68" s="28">
        <v>4858</v>
      </c>
      <c r="C68" s="43" t="s">
        <v>347</v>
      </c>
      <c r="D68" s="43" t="s">
        <v>348</v>
      </c>
      <c r="E68" s="51" t="s">
        <v>349</v>
      </c>
      <c r="F68" s="19" t="str">
        <f ca="1">_xlfn.XLOOKUP(__xlnm._FilterDatabase_15[[#This Row],[SAPSA Number]],'DS Point summary'!A:A,'DS Point summary'!E:E)</f>
        <v xml:space="preserve"> </v>
      </c>
      <c r="G68" s="21">
        <f ca="1">_xlfn.XLOOKUP(__xlnm._FilterDatabase_15[[#This Row],[SAPSA Number]],'DS Point summary'!A:A,'DS Point summary'!F:F)</f>
        <v>28</v>
      </c>
      <c r="H68" s="21" t="s">
        <v>675</v>
      </c>
      <c r="I68" s="23">
        <f t="shared" si="7"/>
        <v>0</v>
      </c>
      <c r="J68" s="24">
        <f t="shared" si="8"/>
        <v>0</v>
      </c>
      <c r="K68" s="25">
        <v>0</v>
      </c>
      <c r="L68" s="26">
        <v>0</v>
      </c>
      <c r="M68" s="25">
        <v>0</v>
      </c>
      <c r="N68" s="26">
        <v>0</v>
      </c>
      <c r="O68" s="25">
        <v>0</v>
      </c>
      <c r="P68" s="26">
        <v>0</v>
      </c>
      <c r="Q68" s="25">
        <v>0</v>
      </c>
      <c r="R68" s="26">
        <v>0</v>
      </c>
      <c r="S68" s="25">
        <v>0</v>
      </c>
      <c r="T68" s="26">
        <v>0</v>
      </c>
      <c r="U68" s="25">
        <v>0</v>
      </c>
      <c r="V68" s="26">
        <v>0</v>
      </c>
    </row>
    <row r="69" spans="1:22" ht="14.45" customHeight="1" x14ac:dyDescent="0.25">
      <c r="A69" s="19">
        <f t="shared" si="6"/>
        <v>14</v>
      </c>
      <c r="B69" s="28">
        <v>6308</v>
      </c>
      <c r="C69" s="43" t="s">
        <v>687</v>
      </c>
      <c r="D69" s="43" t="s">
        <v>248</v>
      </c>
      <c r="E69" s="51" t="s">
        <v>391</v>
      </c>
      <c r="F69" s="19" t="str">
        <f ca="1">_xlfn.XLOOKUP(__xlnm._FilterDatabase_15[[#This Row],[SAPSA Number]],'DS Point summary'!A:A,'DS Point summary'!E:E)</f>
        <v>Jnr</v>
      </c>
      <c r="G69" s="21">
        <f ca="1">_xlfn.XLOOKUP(__xlnm._FilterDatabase_15[[#This Row],[SAPSA Number]],'DS Point summary'!A:A,'DS Point summary'!F:F)</f>
        <v>17</v>
      </c>
      <c r="H69" s="21" t="s">
        <v>675</v>
      </c>
      <c r="I69" s="23">
        <f t="shared" si="7"/>
        <v>0</v>
      </c>
      <c r="J69" s="24">
        <f t="shared" si="8"/>
        <v>0</v>
      </c>
      <c r="K69" s="25">
        <v>0</v>
      </c>
      <c r="L69" s="26">
        <v>0</v>
      </c>
      <c r="M69" s="25">
        <v>0</v>
      </c>
      <c r="N69" s="26">
        <v>0</v>
      </c>
      <c r="O69" s="25">
        <v>0</v>
      </c>
      <c r="P69" s="26">
        <v>0</v>
      </c>
      <c r="Q69" s="25">
        <v>0</v>
      </c>
      <c r="R69" s="26">
        <v>0</v>
      </c>
      <c r="S69" s="25">
        <v>0</v>
      </c>
      <c r="T69" s="26">
        <v>0</v>
      </c>
      <c r="U69" s="25">
        <v>0</v>
      </c>
      <c r="V69" s="26">
        <v>0</v>
      </c>
    </row>
    <row r="70" spans="1:22" x14ac:dyDescent="0.25">
      <c r="A70" s="19">
        <f t="shared" si="6"/>
        <v>14</v>
      </c>
      <c r="B70" s="28">
        <v>5023</v>
      </c>
      <c r="C70" s="43" t="s">
        <v>354</v>
      </c>
      <c r="D70" s="43" t="s">
        <v>355</v>
      </c>
      <c r="E70" s="51" t="s">
        <v>349</v>
      </c>
      <c r="F70" s="19" t="str">
        <f ca="1">_xlfn.XLOOKUP(__xlnm._FilterDatabase_15[[#This Row],[SAPSA Number]],'DS Point summary'!A:A,'DS Point summary'!E:E)</f>
        <v>SS</v>
      </c>
      <c r="G70" s="21">
        <f ca="1">_xlfn.XLOOKUP(__xlnm._FilterDatabase_15[[#This Row],[SAPSA Number]],'DS Point summary'!A:A,'DS Point summary'!F:F)</f>
        <v>72</v>
      </c>
      <c r="H70" s="21" t="s">
        <v>675</v>
      </c>
      <c r="I70" s="23">
        <f t="shared" si="7"/>
        <v>0</v>
      </c>
      <c r="J70" s="24">
        <f t="shared" si="8"/>
        <v>0</v>
      </c>
      <c r="K70" s="25">
        <v>0</v>
      </c>
      <c r="L70" s="26">
        <v>0</v>
      </c>
      <c r="M70" s="25">
        <v>0</v>
      </c>
      <c r="N70" s="26">
        <v>0</v>
      </c>
      <c r="O70" s="25">
        <v>0</v>
      </c>
      <c r="P70" s="26">
        <v>0</v>
      </c>
      <c r="Q70" s="25">
        <v>0</v>
      </c>
      <c r="R70" s="26">
        <v>0</v>
      </c>
      <c r="S70" s="25">
        <v>0</v>
      </c>
      <c r="T70" s="26">
        <v>0</v>
      </c>
      <c r="U70" s="25">
        <v>0</v>
      </c>
      <c r="V70" s="26">
        <v>0</v>
      </c>
    </row>
    <row r="71" spans="1:22" x14ac:dyDescent="0.25">
      <c r="A71" s="19">
        <f t="shared" si="6"/>
        <v>14</v>
      </c>
      <c r="B71" s="28">
        <v>5760</v>
      </c>
      <c r="C71" s="82" t="str">
        <f>_xlfn.XLOOKUP(__xlnm._FilterDatabase_15[[#This Row],[SAPSA Number]],'DS Point summary'!A:A,'DS Point summary'!B:B)</f>
        <v>Jeann</v>
      </c>
      <c r="D71" s="82" t="str">
        <f>_xlfn.XLOOKUP(__xlnm._FilterDatabase_15[[#This Row],[SAPSA Number]],'DS Point summary'!A:A,'DS Point summary'!C:C)</f>
        <v>van Rooyen</v>
      </c>
      <c r="E71" s="82" t="str">
        <f>_xlfn.XLOOKUP(__xlnm._FilterDatabase_15[[#This Row],[SAPSA Number]],'DS Point summary'!A:A,'DS Point summary'!D:D)</f>
        <v>J</v>
      </c>
      <c r="F71" s="19" t="str">
        <f ca="1">_xlfn.XLOOKUP(__xlnm._FilterDatabase_15[[#This Row],[SAPSA Number]],'DS Point summary'!A:A,'DS Point summary'!E:E)</f>
        <v xml:space="preserve"> </v>
      </c>
      <c r="G71" s="21">
        <f ca="1">_xlfn.XLOOKUP(__xlnm._FilterDatabase_15[[#This Row],[SAPSA Number]],'DS Point summary'!A:A,'DS Point summary'!F:F)</f>
        <v>38</v>
      </c>
      <c r="H71" s="21" t="s">
        <v>675</v>
      </c>
      <c r="I71" s="23">
        <f t="shared" si="7"/>
        <v>0</v>
      </c>
      <c r="J71" s="24">
        <f t="shared" si="8"/>
        <v>0</v>
      </c>
      <c r="K71" s="25">
        <v>0</v>
      </c>
      <c r="L71" s="26">
        <v>0</v>
      </c>
      <c r="M71" s="25">
        <v>0</v>
      </c>
      <c r="N71" s="26">
        <v>0</v>
      </c>
      <c r="O71" s="25">
        <v>0</v>
      </c>
      <c r="P71" s="26">
        <v>0</v>
      </c>
      <c r="Q71" s="25">
        <v>0</v>
      </c>
      <c r="R71" s="26">
        <v>0</v>
      </c>
      <c r="S71" s="25">
        <v>0</v>
      </c>
      <c r="T71" s="26">
        <v>0</v>
      </c>
      <c r="U71" s="25">
        <v>0</v>
      </c>
      <c r="V71" s="26">
        <v>0</v>
      </c>
    </row>
    <row r="72" spans="1:22" x14ac:dyDescent="0.25">
      <c r="A72" s="19">
        <f t="shared" si="6"/>
        <v>14</v>
      </c>
      <c r="B72" s="28">
        <v>4315</v>
      </c>
      <c r="C72" s="43" t="s">
        <v>366</v>
      </c>
      <c r="D72" s="43" t="s">
        <v>294</v>
      </c>
      <c r="E72" s="51" t="s">
        <v>349</v>
      </c>
      <c r="F72" s="19" t="str">
        <f>_xlfn.XLOOKUP(__xlnm._FilterDatabase_15[[#This Row],[SAPSA Number]],'DS Point summary'!A:A,'DS Point summary'!E:E)</f>
        <v>Lady</v>
      </c>
      <c r="G72" s="21">
        <f ca="1">_xlfn.XLOOKUP(__xlnm._FilterDatabase_15[[#This Row],[SAPSA Number]],'DS Point summary'!A:A,'DS Point summary'!F:F)</f>
        <v>39</v>
      </c>
      <c r="H72" s="21" t="s">
        <v>675</v>
      </c>
      <c r="I72" s="23">
        <f t="shared" si="7"/>
        <v>0</v>
      </c>
      <c r="J72" s="24">
        <f t="shared" si="8"/>
        <v>0</v>
      </c>
      <c r="K72" s="25">
        <v>0</v>
      </c>
      <c r="L72" s="26">
        <v>0</v>
      </c>
      <c r="M72" s="25">
        <v>0</v>
      </c>
      <c r="N72" s="26">
        <v>0</v>
      </c>
      <c r="O72" s="25">
        <v>0</v>
      </c>
      <c r="P72" s="26">
        <v>0</v>
      </c>
      <c r="Q72" s="25">
        <v>0</v>
      </c>
      <c r="R72" s="26">
        <v>0</v>
      </c>
      <c r="S72" s="25">
        <v>0</v>
      </c>
      <c r="T72" s="26">
        <v>0</v>
      </c>
      <c r="U72" s="25">
        <v>0</v>
      </c>
      <c r="V72" s="26">
        <v>0</v>
      </c>
    </row>
    <row r="73" spans="1:22" x14ac:dyDescent="0.25">
      <c r="A73" s="19">
        <f t="shared" si="6"/>
        <v>14</v>
      </c>
      <c r="B73" s="51">
        <v>6436</v>
      </c>
      <c r="C73" s="82" t="str">
        <f>_xlfn.XLOOKUP(__xlnm._FilterDatabase_15[[#This Row],[SAPSA Number]],'DS Point summary'!A:A,'DS Point summary'!B:B)</f>
        <v>Johan</v>
      </c>
      <c r="D73" s="82" t="str">
        <f>_xlfn.XLOOKUP(__xlnm._FilterDatabase_15[[#This Row],[SAPSA Number]],'DS Point summary'!A:A,'DS Point summary'!C:C)</f>
        <v>van Greunen</v>
      </c>
      <c r="E73" s="82" t="str">
        <f>_xlfn.XLOOKUP(__xlnm._FilterDatabase_15[[#This Row],[SAPSA Number]],'DS Point summary'!A:A,'DS Point summary'!D:D)</f>
        <v>J</v>
      </c>
      <c r="F73" s="19" t="str">
        <f ca="1">_xlfn.XLOOKUP(__xlnm._FilterDatabase_15[[#This Row],[SAPSA Number]],'DS Point summary'!A:A,'DS Point summary'!E:E)</f>
        <v xml:space="preserve"> </v>
      </c>
      <c r="G73" s="21">
        <f ca="1">_xlfn.XLOOKUP(__xlnm._FilterDatabase_15[[#This Row],[SAPSA Number]],'DS Point summary'!A:A,'DS Point summary'!F:F)</f>
        <v>43</v>
      </c>
      <c r="H73" s="21" t="s">
        <v>675</v>
      </c>
      <c r="I73" s="23">
        <f t="shared" si="7"/>
        <v>0</v>
      </c>
      <c r="J73" s="24">
        <f t="shared" si="8"/>
        <v>0</v>
      </c>
      <c r="K73" s="25">
        <v>0</v>
      </c>
      <c r="L73" s="26">
        <v>0</v>
      </c>
      <c r="M73" s="25">
        <v>0</v>
      </c>
      <c r="N73" s="26">
        <v>0</v>
      </c>
      <c r="O73" s="25">
        <v>0</v>
      </c>
      <c r="P73" s="26">
        <v>0</v>
      </c>
      <c r="Q73" s="25">
        <v>0</v>
      </c>
      <c r="R73" s="26">
        <v>0</v>
      </c>
      <c r="S73" s="25">
        <v>0</v>
      </c>
      <c r="T73" s="26">
        <v>0</v>
      </c>
      <c r="U73" s="25">
        <v>0</v>
      </c>
      <c r="V73" s="26">
        <v>0</v>
      </c>
    </row>
    <row r="74" spans="1:22" x14ac:dyDescent="0.25">
      <c r="A74" s="19">
        <f t="shared" si="6"/>
        <v>14</v>
      </c>
      <c r="B74" s="98">
        <v>5304</v>
      </c>
      <c r="C74" s="82" t="str">
        <f>_xlfn.XLOOKUP(__xlnm._FilterDatabase_15[[#This Row],[SAPSA Number]],'DS Point summary'!A:A,'DS Point summary'!B:B)</f>
        <v>Johan Gerard</v>
      </c>
      <c r="D74" s="82" t="str">
        <f>_xlfn.XLOOKUP(__xlnm._FilterDatabase_15[[#This Row],[SAPSA Number]],'DS Point summary'!A:A,'DS Point summary'!C:C)</f>
        <v>Bultman</v>
      </c>
      <c r="E74" s="83" t="str">
        <f>_xlfn.XLOOKUP(__xlnm._FilterDatabase_15[[#This Row],[SAPSA Number]],'DS Point summary'!A:A,'DS Point summary'!D:D)</f>
        <v>JG</v>
      </c>
      <c r="F74" s="19" t="str">
        <f ca="1">_xlfn.XLOOKUP(__xlnm._FilterDatabase_15[[#This Row],[SAPSA Number]],'DS Point summary'!A:A,'DS Point summary'!E:E)</f>
        <v xml:space="preserve"> </v>
      </c>
      <c r="G74" s="21">
        <f ca="1">_xlfn.XLOOKUP(__xlnm._FilterDatabase_15[[#This Row],[SAPSA Number]],'DS Point summary'!A:A,'DS Point summary'!F:F)</f>
        <v>38</v>
      </c>
      <c r="H74" s="21" t="s">
        <v>675</v>
      </c>
      <c r="I74" s="23">
        <f t="shared" si="7"/>
        <v>0</v>
      </c>
      <c r="J74" s="24">
        <f t="shared" si="8"/>
        <v>0</v>
      </c>
      <c r="K74" s="25">
        <v>0</v>
      </c>
      <c r="L74" s="26">
        <v>0</v>
      </c>
      <c r="M74" s="25">
        <v>0</v>
      </c>
      <c r="N74" s="26">
        <v>0</v>
      </c>
      <c r="O74" s="25">
        <v>0</v>
      </c>
      <c r="P74" s="26">
        <v>0</v>
      </c>
      <c r="Q74" s="25">
        <v>0</v>
      </c>
      <c r="R74" s="26">
        <v>0</v>
      </c>
      <c r="S74" s="25">
        <v>0</v>
      </c>
      <c r="T74" s="26">
        <v>0</v>
      </c>
      <c r="U74" s="25">
        <v>0</v>
      </c>
      <c r="V74" s="26">
        <v>0</v>
      </c>
    </row>
    <row r="75" spans="1:22" x14ac:dyDescent="0.25">
      <c r="A75" s="19">
        <f t="shared" si="6"/>
        <v>14</v>
      </c>
      <c r="B75" s="27">
        <v>896</v>
      </c>
      <c r="C75" s="82" t="str">
        <f>_xlfn.XLOOKUP(__xlnm._FilterDatabase_15[[#This Row],[SAPSA Number]],'DS Point summary'!A:A,'DS Point summary'!B:B)</f>
        <v>Johannes Francois</v>
      </c>
      <c r="D75" s="82" t="str">
        <f>_xlfn.XLOOKUP(__xlnm._FilterDatabase_15[[#This Row],[SAPSA Number]],'DS Point summary'!A:A,'DS Point summary'!C:C)</f>
        <v>Wheeler</v>
      </c>
      <c r="E75" s="83" t="str">
        <f>_xlfn.XLOOKUP(__xlnm._FilterDatabase_15[[#This Row],[SAPSA Number]],'DS Point summary'!A:A,'DS Point summary'!D:D)</f>
        <v>JF</v>
      </c>
      <c r="F75" s="19" t="str">
        <f ca="1">_xlfn.XLOOKUP(__xlnm._FilterDatabase_15[[#This Row],[SAPSA Number]],'DS Point summary'!A:A,'DS Point summary'!E:E)</f>
        <v xml:space="preserve"> </v>
      </c>
      <c r="G75" s="21">
        <f ca="1">_xlfn.XLOOKUP(__xlnm._FilterDatabase_15[[#This Row],[SAPSA Number]],'DS Point summary'!A:A,'DS Point summary'!F:F)</f>
        <v>43</v>
      </c>
      <c r="H75" s="21" t="s">
        <v>675</v>
      </c>
      <c r="I75" s="23">
        <f t="shared" si="7"/>
        <v>0</v>
      </c>
      <c r="J75" s="24">
        <f t="shared" si="8"/>
        <v>0</v>
      </c>
      <c r="K75" s="25">
        <v>0</v>
      </c>
      <c r="L75" s="26">
        <v>0</v>
      </c>
      <c r="M75" s="25">
        <v>0</v>
      </c>
      <c r="N75" s="26">
        <v>0</v>
      </c>
      <c r="O75" s="25">
        <v>0</v>
      </c>
      <c r="P75" s="26">
        <v>0</v>
      </c>
      <c r="Q75" s="25">
        <v>0</v>
      </c>
      <c r="R75" s="26">
        <v>0</v>
      </c>
      <c r="S75" s="25">
        <v>0</v>
      </c>
      <c r="T75" s="26">
        <v>0</v>
      </c>
      <c r="U75" s="25">
        <v>0</v>
      </c>
      <c r="V75" s="26">
        <v>0</v>
      </c>
    </row>
    <row r="76" spans="1:22" x14ac:dyDescent="0.25">
      <c r="A76" s="19">
        <f t="shared" si="6"/>
        <v>14</v>
      </c>
      <c r="B76" s="33">
        <v>5972</v>
      </c>
      <c r="C76" s="45" t="s">
        <v>377</v>
      </c>
      <c r="D76" s="45" t="s">
        <v>378</v>
      </c>
      <c r="E76" s="52" t="s">
        <v>346</v>
      </c>
      <c r="F76" s="19" t="str">
        <f ca="1">_xlfn.XLOOKUP(__xlnm._FilterDatabase_15[[#This Row],[SAPSA Number]],'DS Point summary'!A:A,'DS Point summary'!E:E)</f>
        <v xml:space="preserve"> </v>
      </c>
      <c r="G76" s="21">
        <f ca="1">_xlfn.XLOOKUP(__xlnm._FilterDatabase_15[[#This Row],[SAPSA Number]],'DS Point summary'!A:A,'DS Point summary'!F:F)</f>
        <v>45</v>
      </c>
      <c r="H76" s="21" t="s">
        <v>675</v>
      </c>
      <c r="I76" s="23">
        <f t="shared" si="7"/>
        <v>0</v>
      </c>
      <c r="J76" s="24">
        <f t="shared" si="8"/>
        <v>0</v>
      </c>
      <c r="K76" s="25">
        <v>0</v>
      </c>
      <c r="L76" s="26">
        <v>0</v>
      </c>
      <c r="M76" s="25">
        <v>0</v>
      </c>
      <c r="N76" s="26">
        <v>0</v>
      </c>
      <c r="O76" s="25">
        <v>0</v>
      </c>
      <c r="P76" s="26">
        <v>0</v>
      </c>
      <c r="Q76" s="25">
        <v>0</v>
      </c>
      <c r="R76" s="26">
        <v>0</v>
      </c>
      <c r="S76" s="25">
        <v>0</v>
      </c>
      <c r="T76" s="26">
        <v>0</v>
      </c>
      <c r="U76" s="25">
        <v>0</v>
      </c>
      <c r="V76" s="26">
        <v>0</v>
      </c>
    </row>
    <row r="77" spans="1:22" x14ac:dyDescent="0.25">
      <c r="A77" s="19">
        <f t="shared" si="6"/>
        <v>14</v>
      </c>
      <c r="B77" s="28">
        <v>1923</v>
      </c>
      <c r="C77" s="46" t="s">
        <v>384</v>
      </c>
      <c r="D77" s="43" t="s">
        <v>385</v>
      </c>
      <c r="E77" s="51" t="s">
        <v>386</v>
      </c>
      <c r="F77" s="19" t="str">
        <f ca="1">_xlfn.XLOOKUP(__xlnm._FilterDatabase_15[[#This Row],[SAPSA Number]],'DS Point summary'!A:A,'DS Point summary'!E:E)</f>
        <v>SS</v>
      </c>
      <c r="G77" s="21">
        <f ca="1">_xlfn.XLOOKUP(__xlnm._FilterDatabase_15[[#This Row],[SAPSA Number]],'DS Point summary'!A:A,'DS Point summary'!F:F)</f>
        <v>65</v>
      </c>
      <c r="H77" s="21" t="s">
        <v>675</v>
      </c>
      <c r="I77" s="23">
        <f t="shared" si="7"/>
        <v>0</v>
      </c>
      <c r="J77" s="24">
        <f t="shared" si="8"/>
        <v>0</v>
      </c>
      <c r="K77" s="25">
        <v>0</v>
      </c>
      <c r="L77" s="26">
        <v>0</v>
      </c>
      <c r="M77" s="25">
        <v>0</v>
      </c>
      <c r="N77" s="26">
        <v>0</v>
      </c>
      <c r="O77" s="25">
        <v>0</v>
      </c>
      <c r="P77" s="26">
        <v>0</v>
      </c>
      <c r="Q77" s="25">
        <v>0</v>
      </c>
      <c r="R77" s="26">
        <v>0</v>
      </c>
      <c r="S77" s="25">
        <v>0</v>
      </c>
      <c r="T77" s="26">
        <v>0</v>
      </c>
      <c r="U77" s="25">
        <v>0</v>
      </c>
      <c r="V77" s="26">
        <v>0</v>
      </c>
    </row>
    <row r="78" spans="1:22" x14ac:dyDescent="0.25">
      <c r="A78" s="34">
        <f t="shared" si="6"/>
        <v>14</v>
      </c>
      <c r="B78" s="53"/>
      <c r="C78" s="66">
        <f>_xlfn.XLOOKUP(__xlnm._FilterDatabase_15[[#This Row],[SAPSA Number]],'DS Point summary'!A:A,'DS Point summary'!B:B)</f>
        <v>0</v>
      </c>
      <c r="D78" s="66">
        <f>_xlfn.XLOOKUP(__xlnm._FilterDatabase_15[[#This Row],[SAPSA Number]],'DS Point summary'!A:A,'DS Point summary'!C:C)</f>
        <v>0</v>
      </c>
      <c r="E78" s="66">
        <f>_xlfn.XLOOKUP(__xlnm._FilterDatabase_15[[#This Row],[SAPSA Number]],'DS Point summary'!A:A,'DS Point summary'!D:D)</f>
        <v>0</v>
      </c>
      <c r="F78" s="19">
        <f>_xlfn.XLOOKUP(__xlnm._FilterDatabase_15[[#This Row],[SAPSA Number]],'DS Point summary'!A:A,'DS Point summary'!E:E)</f>
        <v>0</v>
      </c>
      <c r="G78" s="21">
        <f>_xlfn.XLOOKUP(__xlnm._FilterDatabase_15[[#This Row],[SAPSA Number]],'DS Point summary'!A:A,'DS Point summary'!F:F)</f>
        <v>0</v>
      </c>
      <c r="H78" s="21" t="s">
        <v>675</v>
      </c>
      <c r="I78" s="37">
        <f t="shared" si="7"/>
        <v>0</v>
      </c>
      <c r="J78" s="24">
        <f t="shared" si="8"/>
        <v>0</v>
      </c>
      <c r="K78" s="25">
        <v>0</v>
      </c>
      <c r="L78" s="26">
        <v>0</v>
      </c>
      <c r="M78" s="25">
        <v>0</v>
      </c>
      <c r="N78" s="26">
        <v>0</v>
      </c>
      <c r="O78" s="25">
        <v>0</v>
      </c>
      <c r="P78" s="26">
        <v>0</v>
      </c>
      <c r="Q78" s="25">
        <v>0</v>
      </c>
      <c r="R78" s="26">
        <v>0</v>
      </c>
      <c r="S78" s="25">
        <v>0</v>
      </c>
      <c r="T78" s="26">
        <v>0</v>
      </c>
      <c r="U78" s="25">
        <v>0</v>
      </c>
      <c r="V78" s="26">
        <v>0</v>
      </c>
    </row>
    <row r="79" spans="1:22" x14ac:dyDescent="0.25">
      <c r="A79" s="34">
        <f t="shared" si="6"/>
        <v>14</v>
      </c>
      <c r="B79" s="35">
        <v>191</v>
      </c>
      <c r="C79" s="47" t="s">
        <v>392</v>
      </c>
      <c r="D79" s="47" t="s">
        <v>393</v>
      </c>
      <c r="E79" s="53" t="s">
        <v>344</v>
      </c>
      <c r="F79" s="19" t="str">
        <f ca="1">_xlfn.XLOOKUP(__xlnm._FilterDatabase_15[[#This Row],[SAPSA Number]],'DS Point summary'!A:A,'DS Point summary'!E:E)</f>
        <v>S</v>
      </c>
      <c r="G79" s="21">
        <f ca="1">_xlfn.XLOOKUP(__xlnm._FilterDatabase_15[[#This Row],[SAPSA Number]],'DS Point summary'!A:A,'DS Point summary'!F:F)</f>
        <v>59</v>
      </c>
      <c r="H79" s="21" t="s">
        <v>675</v>
      </c>
      <c r="I79" s="37">
        <f t="shared" si="7"/>
        <v>0</v>
      </c>
      <c r="J79" s="24">
        <f t="shared" si="8"/>
        <v>0</v>
      </c>
      <c r="K79" s="25">
        <v>0</v>
      </c>
      <c r="L79" s="26">
        <v>0</v>
      </c>
      <c r="M79" s="25">
        <v>0</v>
      </c>
      <c r="N79" s="26">
        <v>0</v>
      </c>
      <c r="O79" s="25">
        <v>0</v>
      </c>
      <c r="P79" s="26">
        <v>0</v>
      </c>
      <c r="Q79" s="25">
        <v>0</v>
      </c>
      <c r="R79" s="26">
        <v>0</v>
      </c>
      <c r="S79" s="25">
        <v>0</v>
      </c>
      <c r="T79" s="26">
        <v>0</v>
      </c>
      <c r="U79" s="25">
        <v>0</v>
      </c>
      <c r="V79" s="26">
        <v>0</v>
      </c>
    </row>
    <row r="80" spans="1:22" x14ac:dyDescent="0.25">
      <c r="A80" s="34">
        <f t="shared" si="6"/>
        <v>14</v>
      </c>
      <c r="B80" s="35">
        <v>3225</v>
      </c>
      <c r="C80" s="47" t="s">
        <v>398</v>
      </c>
      <c r="D80" s="47" t="s">
        <v>399</v>
      </c>
      <c r="E80" s="53" t="s">
        <v>400</v>
      </c>
      <c r="F80" s="19" t="str">
        <f ca="1">_xlfn.XLOOKUP(__xlnm._FilterDatabase_15[[#This Row],[SAPSA Number]],'DS Point summary'!A:A,'DS Point summary'!E:E)</f>
        <v xml:space="preserve"> </v>
      </c>
      <c r="G80" s="21">
        <f ca="1">_xlfn.XLOOKUP(__xlnm._FilterDatabase_15[[#This Row],[SAPSA Number]],'DS Point summary'!A:A,'DS Point summary'!F:F)</f>
        <v>41</v>
      </c>
      <c r="H80" s="21" t="s">
        <v>675</v>
      </c>
      <c r="I80" s="37">
        <f t="shared" si="7"/>
        <v>0</v>
      </c>
      <c r="J80" s="24">
        <f t="shared" si="8"/>
        <v>0</v>
      </c>
      <c r="K80" s="25">
        <v>0</v>
      </c>
      <c r="L80" s="26">
        <v>0</v>
      </c>
      <c r="M80" s="25">
        <v>0</v>
      </c>
      <c r="N80" s="26">
        <v>0</v>
      </c>
      <c r="O80" s="25">
        <v>0</v>
      </c>
      <c r="P80" s="26">
        <v>0</v>
      </c>
      <c r="Q80" s="25">
        <v>0</v>
      </c>
      <c r="R80" s="26">
        <v>0</v>
      </c>
      <c r="S80" s="25">
        <v>0</v>
      </c>
      <c r="T80" s="26">
        <v>0</v>
      </c>
      <c r="U80" s="25">
        <v>0</v>
      </c>
      <c r="V80" s="26">
        <v>0</v>
      </c>
    </row>
    <row r="81" spans="1:22" x14ac:dyDescent="0.25">
      <c r="A81" s="34">
        <f t="shared" si="6"/>
        <v>14</v>
      </c>
      <c r="B81" s="35">
        <v>259</v>
      </c>
      <c r="C81" s="47" t="s">
        <v>405</v>
      </c>
      <c r="D81" s="47" t="s">
        <v>406</v>
      </c>
      <c r="E81" s="53" t="s">
        <v>407</v>
      </c>
      <c r="F81" s="19" t="str">
        <f>_xlfn.XLOOKUP(__xlnm._FilterDatabase_15[[#This Row],[SAPSA Number]],'DS Point summary'!A:A,'DS Point summary'!E:E)</f>
        <v>Lady</v>
      </c>
      <c r="G81" s="21">
        <f ca="1">_xlfn.XLOOKUP(__xlnm._FilterDatabase_15[[#This Row],[SAPSA Number]],'DS Point summary'!A:A,'DS Point summary'!F:F)</f>
        <v>36</v>
      </c>
      <c r="H81" s="21" t="s">
        <v>675</v>
      </c>
      <c r="I81" s="37">
        <f t="shared" si="7"/>
        <v>0</v>
      </c>
      <c r="J81" s="24">
        <f t="shared" si="8"/>
        <v>0</v>
      </c>
      <c r="K81" s="25">
        <v>0</v>
      </c>
      <c r="L81" s="26">
        <v>0</v>
      </c>
      <c r="M81" s="25">
        <v>0</v>
      </c>
      <c r="N81" s="26">
        <v>0</v>
      </c>
      <c r="O81" s="25">
        <v>0</v>
      </c>
      <c r="P81" s="26">
        <v>0</v>
      </c>
      <c r="Q81" s="25">
        <v>0</v>
      </c>
      <c r="R81" s="26">
        <v>0</v>
      </c>
      <c r="S81" s="25">
        <v>0</v>
      </c>
      <c r="T81" s="26">
        <v>0</v>
      </c>
      <c r="U81" s="25">
        <v>0</v>
      </c>
      <c r="V81" s="26">
        <v>0</v>
      </c>
    </row>
    <row r="82" spans="1:22" x14ac:dyDescent="0.25">
      <c r="A82" s="34">
        <f t="shared" si="6"/>
        <v>14</v>
      </c>
      <c r="B82" s="99">
        <v>3226</v>
      </c>
      <c r="C82" s="36" t="s">
        <v>412</v>
      </c>
      <c r="D82" s="36" t="s">
        <v>399</v>
      </c>
      <c r="E82" s="36" t="s">
        <v>413</v>
      </c>
      <c r="F82" s="19" t="str">
        <f>_xlfn.XLOOKUP(__xlnm._FilterDatabase_15[[#This Row],[SAPSA Number]],'DS Point summary'!A:A,'DS Point summary'!E:E)</f>
        <v>Lady</v>
      </c>
      <c r="G82" s="21">
        <f ca="1">_xlfn.XLOOKUP(__xlnm._FilterDatabase_15[[#This Row],[SAPSA Number]],'DS Point summary'!A:A,'DS Point summary'!F:F)</f>
        <v>39</v>
      </c>
      <c r="H82" s="21" t="s">
        <v>675</v>
      </c>
      <c r="I82" s="37">
        <f t="shared" si="7"/>
        <v>0</v>
      </c>
      <c r="J82" s="24">
        <f t="shared" si="8"/>
        <v>0</v>
      </c>
      <c r="K82" s="25">
        <v>0</v>
      </c>
      <c r="L82" s="26">
        <v>0</v>
      </c>
      <c r="M82" s="25">
        <v>0</v>
      </c>
      <c r="N82" s="26">
        <v>0</v>
      </c>
      <c r="O82" s="25">
        <v>0</v>
      </c>
      <c r="P82" s="26">
        <v>0</v>
      </c>
      <c r="Q82" s="25">
        <v>0</v>
      </c>
      <c r="R82" s="26">
        <v>0</v>
      </c>
      <c r="S82" s="25">
        <v>0</v>
      </c>
      <c r="T82" s="26">
        <v>0</v>
      </c>
      <c r="U82" s="25">
        <v>0</v>
      </c>
      <c r="V82" s="26">
        <v>0</v>
      </c>
    </row>
    <row r="83" spans="1:22" x14ac:dyDescent="0.25">
      <c r="A83" s="34">
        <f t="shared" si="6"/>
        <v>14</v>
      </c>
      <c r="B83" s="35">
        <v>1838</v>
      </c>
      <c r="C83" s="47" t="s">
        <v>417</v>
      </c>
      <c r="D83" s="47" t="s">
        <v>418</v>
      </c>
      <c r="E83" s="53" t="s">
        <v>419</v>
      </c>
      <c r="F83" s="19" t="str">
        <f ca="1">_xlfn.XLOOKUP(__xlnm._FilterDatabase_15[[#This Row],[SAPSA Number]],'DS Point summary'!A:A,'DS Point summary'!E:E)</f>
        <v xml:space="preserve"> </v>
      </c>
      <c r="G83" s="21">
        <f ca="1">_xlfn.XLOOKUP(__xlnm._FilterDatabase_15[[#This Row],[SAPSA Number]],'DS Point summary'!A:A,'DS Point summary'!F:F)</f>
        <v>49</v>
      </c>
      <c r="H83" s="21" t="s">
        <v>675</v>
      </c>
      <c r="I83" s="37">
        <f t="shared" si="7"/>
        <v>0</v>
      </c>
      <c r="J83" s="24">
        <f t="shared" si="8"/>
        <v>0</v>
      </c>
      <c r="K83" s="25">
        <v>0</v>
      </c>
      <c r="L83" s="26">
        <v>0</v>
      </c>
      <c r="M83" s="25">
        <v>0</v>
      </c>
      <c r="N83" s="26">
        <v>0</v>
      </c>
      <c r="O83" s="25">
        <v>0</v>
      </c>
      <c r="P83" s="26">
        <v>0</v>
      </c>
      <c r="Q83" s="25">
        <v>0</v>
      </c>
      <c r="R83" s="26">
        <v>0</v>
      </c>
      <c r="S83" s="25">
        <v>0</v>
      </c>
      <c r="T83" s="26">
        <v>0</v>
      </c>
      <c r="U83" s="25">
        <v>0</v>
      </c>
      <c r="V83" s="26">
        <v>0</v>
      </c>
    </row>
    <row r="84" spans="1:22" x14ac:dyDescent="0.25">
      <c r="A84" s="34">
        <f t="shared" si="6"/>
        <v>14</v>
      </c>
      <c r="B84" s="53">
        <v>1777</v>
      </c>
      <c r="C84" s="66" t="str">
        <f>_xlfn.XLOOKUP(__xlnm._FilterDatabase_15[[#This Row],[SAPSA Number]],'DS Point summary'!A:A,'DS Point summary'!B:B)</f>
        <v xml:space="preserve">Leon </v>
      </c>
      <c r="D84" s="66" t="str">
        <f>_xlfn.XLOOKUP(__xlnm._FilterDatabase_15[[#This Row],[SAPSA Number]],'DS Point summary'!A:A,'DS Point summary'!C:C)</f>
        <v>Myburgh</v>
      </c>
      <c r="E84" s="66" t="str">
        <f>_xlfn.XLOOKUP(__xlnm._FilterDatabase_15[[#This Row],[SAPSA Number]],'DS Point summary'!A:A,'DS Point summary'!D:D)</f>
        <v>LC</v>
      </c>
      <c r="F84" s="19" t="str">
        <f ca="1">_xlfn.XLOOKUP(__xlnm._FilterDatabase_15[[#This Row],[SAPSA Number]],'DS Point summary'!A:A,'DS Point summary'!E:E)</f>
        <v xml:space="preserve"> </v>
      </c>
      <c r="G84" s="21">
        <f ca="1">_xlfn.XLOOKUP(__xlnm._FilterDatabase_15[[#This Row],[SAPSA Number]],'DS Point summary'!A:A,'DS Point summary'!F:F)</f>
        <v>50</v>
      </c>
      <c r="H84" s="21" t="s">
        <v>675</v>
      </c>
      <c r="I84" s="37">
        <f t="shared" si="7"/>
        <v>0</v>
      </c>
      <c r="J84" s="24">
        <f t="shared" si="8"/>
        <v>0</v>
      </c>
      <c r="K84" s="25">
        <v>0</v>
      </c>
      <c r="L84" s="26">
        <v>0</v>
      </c>
      <c r="M84" s="25">
        <v>0</v>
      </c>
      <c r="N84" s="26">
        <v>0</v>
      </c>
      <c r="O84" s="25">
        <v>0</v>
      </c>
      <c r="P84" s="26">
        <v>0</v>
      </c>
      <c r="Q84" s="25">
        <v>0</v>
      </c>
      <c r="R84" s="26">
        <v>0</v>
      </c>
      <c r="S84" s="25">
        <v>0</v>
      </c>
      <c r="T84" s="26">
        <v>0</v>
      </c>
      <c r="U84" s="25">
        <v>0</v>
      </c>
      <c r="V84" s="26">
        <v>0</v>
      </c>
    </row>
    <row r="85" spans="1:22" x14ac:dyDescent="0.25">
      <c r="A85" s="38">
        <f t="shared" si="6"/>
        <v>14</v>
      </c>
      <c r="B85" s="54">
        <v>1776</v>
      </c>
      <c r="C85" s="140" t="str">
        <f>_xlfn.XLOOKUP(__xlnm._FilterDatabase_15[[#This Row],[SAPSA Number]],'DS Point summary'!A:A,'DS Point summary'!B:B)</f>
        <v>Leonie Christina</v>
      </c>
      <c r="D85" s="140" t="str">
        <f>_xlfn.XLOOKUP(__xlnm._FilterDatabase_15[[#This Row],[SAPSA Number]],'DS Point summary'!A:A,'DS Point summary'!C:C)</f>
        <v>Myburgh</v>
      </c>
      <c r="E85" s="140" t="str">
        <f>_xlfn.XLOOKUP(__xlnm._FilterDatabase_15[[#This Row],[SAPSA Number]],'DS Point summary'!A:A,'DS Point summary'!D:D)</f>
        <v>LC</v>
      </c>
      <c r="F85" s="19" t="str">
        <f>_xlfn.XLOOKUP(__xlnm._FilterDatabase_15[[#This Row],[SAPSA Number]],'DS Point summary'!A:A,'DS Point summary'!E:E)</f>
        <v>Lady</v>
      </c>
      <c r="G85" s="21">
        <f ca="1">_xlfn.XLOOKUP(__xlnm._FilterDatabase_15[[#This Row],[SAPSA Number]],'DS Point summary'!A:A,'DS Point summary'!F:F)</f>
        <v>52</v>
      </c>
      <c r="H85" s="21" t="s">
        <v>675</v>
      </c>
      <c r="I85" s="37">
        <f t="shared" si="7"/>
        <v>0</v>
      </c>
      <c r="J85" s="24">
        <f t="shared" si="8"/>
        <v>0</v>
      </c>
      <c r="K85" s="25">
        <v>0</v>
      </c>
      <c r="L85" s="26">
        <v>0</v>
      </c>
      <c r="M85" s="25">
        <v>0</v>
      </c>
      <c r="N85" s="26">
        <v>0</v>
      </c>
      <c r="O85" s="25">
        <v>0</v>
      </c>
      <c r="P85" s="26">
        <v>0</v>
      </c>
      <c r="Q85" s="25">
        <v>0</v>
      </c>
      <c r="R85" s="26">
        <v>0</v>
      </c>
      <c r="S85" s="25">
        <v>0</v>
      </c>
      <c r="T85" s="26">
        <v>0</v>
      </c>
      <c r="U85" s="25">
        <v>0</v>
      </c>
      <c r="V85" s="26">
        <v>0</v>
      </c>
    </row>
    <row r="86" spans="1:22" ht="25.5" x14ac:dyDescent="0.25">
      <c r="A86" s="38">
        <f t="shared" si="6"/>
        <v>14</v>
      </c>
      <c r="B86" s="35">
        <v>138</v>
      </c>
      <c r="C86" s="66" t="str">
        <f>_xlfn.XLOOKUP(__xlnm._FilterDatabase_15[[#This Row],[SAPSA Number]],'DS Point summary'!A:A,'DS Point summary'!B:B)</f>
        <v>Lorette</v>
      </c>
      <c r="D86" s="66" t="str">
        <f>_xlfn.XLOOKUP(__xlnm._FilterDatabase_15[[#This Row],[SAPSA Number]],'DS Point summary'!A:A,'DS Point summary'!C:C)</f>
        <v>Janse van Rensburg</v>
      </c>
      <c r="E86" s="66" t="str">
        <f>_xlfn.XLOOKUP(__xlnm._FilterDatabase_15[[#This Row],[SAPSA Number]],'DS Point summary'!A:A,'DS Point summary'!D:D)</f>
        <v>L</v>
      </c>
      <c r="F86" s="19" t="str">
        <f>_xlfn.XLOOKUP(__xlnm._FilterDatabase_15[[#This Row],[SAPSA Number]],'DS Point summary'!A:A,'DS Point summary'!E:E)</f>
        <v>Lady</v>
      </c>
      <c r="G86" s="21">
        <f ca="1">_xlfn.XLOOKUP(__xlnm._FilterDatabase_15[[#This Row],[SAPSA Number]],'DS Point summary'!A:A,'DS Point summary'!F:F)</f>
        <v>60</v>
      </c>
      <c r="H86" s="21" t="s">
        <v>675</v>
      </c>
      <c r="I86" s="37">
        <f t="shared" si="7"/>
        <v>0</v>
      </c>
      <c r="J86" s="24">
        <f t="shared" si="8"/>
        <v>0</v>
      </c>
      <c r="K86" s="25">
        <v>0</v>
      </c>
      <c r="L86" s="26">
        <v>0</v>
      </c>
      <c r="M86" s="25">
        <v>0</v>
      </c>
      <c r="N86" s="26">
        <v>0</v>
      </c>
      <c r="O86" s="25">
        <v>0</v>
      </c>
      <c r="P86" s="26">
        <v>0</v>
      </c>
      <c r="Q86" s="25">
        <v>0</v>
      </c>
      <c r="R86" s="26">
        <v>0</v>
      </c>
      <c r="S86" s="25">
        <v>0</v>
      </c>
      <c r="T86" s="26">
        <v>0</v>
      </c>
      <c r="U86" s="25">
        <v>0</v>
      </c>
      <c r="V86" s="26">
        <v>0</v>
      </c>
    </row>
    <row r="87" spans="1:22" ht="25.5" x14ac:dyDescent="0.25">
      <c r="A87" s="38">
        <f t="shared" si="6"/>
        <v>14</v>
      </c>
      <c r="B87" s="35">
        <v>645</v>
      </c>
      <c r="C87" s="47" t="s">
        <v>432</v>
      </c>
      <c r="D87" s="47" t="s">
        <v>433</v>
      </c>
      <c r="E87" s="53" t="s">
        <v>434</v>
      </c>
      <c r="F87" s="19" t="str">
        <f ca="1">_xlfn.XLOOKUP(__xlnm._FilterDatabase_15[[#This Row],[SAPSA Number]],'DS Point summary'!A:A,'DS Point summary'!E:E)</f>
        <v xml:space="preserve"> </v>
      </c>
      <c r="G87" s="21">
        <f ca="1">_xlfn.XLOOKUP(__xlnm._FilterDatabase_15[[#This Row],[SAPSA Number]],'DS Point summary'!A:A,'DS Point summary'!F:F)</f>
        <v>27</v>
      </c>
      <c r="H87" s="21" t="s">
        <v>675</v>
      </c>
      <c r="I87" s="37">
        <f t="shared" si="7"/>
        <v>0</v>
      </c>
      <c r="J87" s="24">
        <f t="shared" si="8"/>
        <v>0</v>
      </c>
      <c r="K87" s="25">
        <v>0</v>
      </c>
      <c r="L87" s="26">
        <v>0</v>
      </c>
      <c r="M87" s="25">
        <v>0</v>
      </c>
      <c r="N87" s="26">
        <v>0</v>
      </c>
      <c r="O87" s="25">
        <v>0</v>
      </c>
      <c r="P87" s="26">
        <v>0</v>
      </c>
      <c r="Q87" s="25">
        <v>0</v>
      </c>
      <c r="R87" s="26">
        <v>0</v>
      </c>
      <c r="S87" s="25">
        <v>0</v>
      </c>
      <c r="T87" s="26">
        <v>0</v>
      </c>
      <c r="U87" s="25">
        <v>0</v>
      </c>
      <c r="V87" s="26">
        <v>0</v>
      </c>
    </row>
    <row r="88" spans="1:22" ht="25.5" x14ac:dyDescent="0.25">
      <c r="A88" s="38">
        <f t="shared" si="6"/>
        <v>14</v>
      </c>
      <c r="B88" s="47">
        <v>6627</v>
      </c>
      <c r="C88" s="66" t="str">
        <f>_xlfn.XLOOKUP(__xlnm._FilterDatabase_15[[#This Row],[SAPSA Number]],'DS Point summary'!A:A,'DS Point summary'!B:B)</f>
        <v>Lukas Wilhelm</v>
      </c>
      <c r="D88" s="66" t="str">
        <f>_xlfn.XLOOKUP(__xlnm._FilterDatabase_15[[#This Row],[SAPSA Number]],'DS Point summary'!A:A,'DS Point summary'!C:C)</f>
        <v>Janse van Rensburg</v>
      </c>
      <c r="E88" s="66" t="str">
        <f>_xlfn.XLOOKUP(__xlnm._FilterDatabase_15[[#This Row],[SAPSA Number]],'DS Point summary'!A:A,'DS Point summary'!D:D)</f>
        <v>LW</v>
      </c>
      <c r="F88" s="19" t="str">
        <f ca="1">_xlfn.XLOOKUP(__xlnm._FilterDatabase_15[[#This Row],[SAPSA Number]],'DS Point summary'!A:A,'DS Point summary'!E:E)</f>
        <v>SS</v>
      </c>
      <c r="G88" s="21">
        <f ca="1">_xlfn.XLOOKUP(__xlnm._FilterDatabase_15[[#This Row],[SAPSA Number]],'DS Point summary'!A:A,'DS Point summary'!F:F)</f>
        <v>75</v>
      </c>
      <c r="H88" s="21" t="s">
        <v>675</v>
      </c>
      <c r="I88" s="37">
        <f t="shared" si="7"/>
        <v>0</v>
      </c>
      <c r="J88" s="24">
        <f t="shared" si="8"/>
        <v>0</v>
      </c>
      <c r="K88" s="25">
        <v>0</v>
      </c>
      <c r="L88" s="26">
        <v>0</v>
      </c>
      <c r="M88" s="25">
        <v>0</v>
      </c>
      <c r="N88" s="26">
        <v>0</v>
      </c>
      <c r="O88" s="25">
        <v>0</v>
      </c>
      <c r="P88" s="26">
        <v>0</v>
      </c>
      <c r="Q88" s="25">
        <v>0</v>
      </c>
      <c r="R88" s="26">
        <v>0</v>
      </c>
      <c r="S88" s="25">
        <v>0</v>
      </c>
      <c r="T88" s="26">
        <v>0</v>
      </c>
      <c r="U88" s="25">
        <v>0</v>
      </c>
      <c r="V88" s="26">
        <v>0</v>
      </c>
    </row>
    <row r="89" spans="1:22" x14ac:dyDescent="0.25">
      <c r="A89" s="38">
        <f t="shared" si="6"/>
        <v>14</v>
      </c>
      <c r="B89" s="35">
        <v>1162</v>
      </c>
      <c r="C89" s="47" t="s">
        <v>439</v>
      </c>
      <c r="D89" s="47" t="s">
        <v>440</v>
      </c>
      <c r="E89" s="53" t="s">
        <v>441</v>
      </c>
      <c r="F89" s="19" t="str">
        <f ca="1">_xlfn.XLOOKUP(__xlnm._FilterDatabase_15[[#This Row],[SAPSA Number]],'DS Point summary'!A:A,'DS Point summary'!E:E)</f>
        <v>SS</v>
      </c>
      <c r="G89" s="21">
        <f ca="1">_xlfn.XLOOKUP(__xlnm._FilterDatabase_15[[#This Row],[SAPSA Number]],'DS Point summary'!A:A,'DS Point summary'!F:F)</f>
        <v>63</v>
      </c>
      <c r="H89" s="21" t="s">
        <v>675</v>
      </c>
      <c r="I89" s="37">
        <f t="shared" si="7"/>
        <v>0</v>
      </c>
      <c r="J89" s="24">
        <f t="shared" si="8"/>
        <v>0</v>
      </c>
      <c r="K89" s="25">
        <v>0</v>
      </c>
      <c r="L89" s="26">
        <v>0</v>
      </c>
      <c r="M89" s="25">
        <v>0</v>
      </c>
      <c r="N89" s="26">
        <v>0</v>
      </c>
      <c r="O89" s="25">
        <v>0</v>
      </c>
      <c r="P89" s="26">
        <v>0</v>
      </c>
      <c r="Q89" s="25">
        <v>0</v>
      </c>
      <c r="R89" s="26">
        <v>0</v>
      </c>
      <c r="S89" s="25">
        <v>0</v>
      </c>
      <c r="T89" s="26">
        <v>0</v>
      </c>
      <c r="U89" s="25">
        <v>0</v>
      </c>
      <c r="V89" s="26">
        <v>0</v>
      </c>
    </row>
    <row r="90" spans="1:22" x14ac:dyDescent="0.25">
      <c r="A90" s="38">
        <f t="shared" si="6"/>
        <v>14</v>
      </c>
      <c r="B90" s="35">
        <v>1547</v>
      </c>
      <c r="C90" s="47" t="str">
        <f>_xlfn.XLOOKUP(__xlnm._FilterDatabase_15[[#This Row],[SAPSA Number]],'DS Point summary'!A:A,'DS Point summary'!B:B)</f>
        <v>Marius Frans</v>
      </c>
      <c r="D90" s="47" t="str">
        <f>_xlfn.XLOOKUP(__xlnm._FilterDatabase_15[[#This Row],[SAPSA Number]],'DS Point summary'!A:A,'DS Point summary'!C:C)</f>
        <v>van Biljon</v>
      </c>
      <c r="E90" s="53" t="str">
        <f>_xlfn.XLOOKUP(__xlnm._FilterDatabase_15[[#This Row],[SAPSA Number]],'DS Point summary'!A:A,'DS Point summary'!D:D)</f>
        <v>MF</v>
      </c>
      <c r="F90" s="19" t="str">
        <f>_xlfn.XLOOKUP(__xlnm._FilterDatabase_15[[#This Row],[SAPSA Number]],'DS Point summary'!A:A,'DS Point summary'!E:E)</f>
        <v>S</v>
      </c>
      <c r="G90" s="21">
        <f ca="1">_xlfn.XLOOKUP(__xlnm._FilterDatabase_15[[#This Row],[SAPSA Number]],'DS Point summary'!A:A,'DS Point summary'!F:F)</f>
        <v>50</v>
      </c>
      <c r="H90" s="21" t="s">
        <v>675</v>
      </c>
      <c r="I90" s="37">
        <f t="shared" si="7"/>
        <v>0</v>
      </c>
      <c r="J90" s="24">
        <f t="shared" si="8"/>
        <v>0</v>
      </c>
      <c r="K90" s="25">
        <v>0</v>
      </c>
      <c r="L90" s="26">
        <v>0</v>
      </c>
      <c r="M90" s="25">
        <v>0</v>
      </c>
      <c r="N90" s="26">
        <v>0</v>
      </c>
      <c r="O90" s="25">
        <v>0</v>
      </c>
      <c r="P90" s="26">
        <v>0</v>
      </c>
      <c r="Q90" s="25">
        <v>0</v>
      </c>
      <c r="R90" s="26">
        <v>0</v>
      </c>
      <c r="S90" s="25">
        <v>0</v>
      </c>
      <c r="T90" s="26">
        <v>0</v>
      </c>
      <c r="U90" s="25">
        <v>0</v>
      </c>
      <c r="V90" s="26">
        <v>0</v>
      </c>
    </row>
    <row r="91" spans="1:22" x14ac:dyDescent="0.25">
      <c r="A91" s="38">
        <f t="shared" si="6"/>
        <v>14</v>
      </c>
      <c r="B91" s="35">
        <v>3209</v>
      </c>
      <c r="C91" s="47" t="s">
        <v>446</v>
      </c>
      <c r="D91" s="47" t="s">
        <v>447</v>
      </c>
      <c r="E91" s="53" t="s">
        <v>448</v>
      </c>
      <c r="F91" s="19" t="str">
        <f>_xlfn.XLOOKUP(__xlnm._FilterDatabase_15[[#This Row],[SAPSA Number]],'DS Point summary'!A:A,'DS Point summary'!E:E)</f>
        <v>S</v>
      </c>
      <c r="G91" s="21">
        <f ca="1">_xlfn.XLOOKUP(__xlnm._FilterDatabase_15[[#This Row],[SAPSA Number]],'DS Point summary'!A:A,'DS Point summary'!F:F)</f>
        <v>51</v>
      </c>
      <c r="H91" s="21" t="s">
        <v>675</v>
      </c>
      <c r="I91" s="37">
        <f t="shared" si="7"/>
        <v>0</v>
      </c>
      <c r="J91" s="24">
        <f t="shared" si="8"/>
        <v>0</v>
      </c>
      <c r="K91" s="25">
        <v>0</v>
      </c>
      <c r="L91" s="26">
        <v>0</v>
      </c>
      <c r="M91" s="25">
        <v>0</v>
      </c>
      <c r="N91" s="26">
        <v>0</v>
      </c>
      <c r="O91" s="25">
        <v>0</v>
      </c>
      <c r="P91" s="26">
        <v>0</v>
      </c>
      <c r="Q91" s="25">
        <v>0</v>
      </c>
      <c r="R91" s="26">
        <v>0</v>
      </c>
      <c r="S91" s="25">
        <v>0</v>
      </c>
      <c r="T91" s="26">
        <v>0</v>
      </c>
      <c r="U91" s="25">
        <v>0</v>
      </c>
      <c r="V91" s="26">
        <v>0</v>
      </c>
    </row>
    <row r="92" spans="1:22" x14ac:dyDescent="0.25">
      <c r="A92" s="38">
        <f t="shared" si="6"/>
        <v>14</v>
      </c>
      <c r="B92" s="53">
        <v>6394</v>
      </c>
      <c r="C92" s="66" t="str">
        <f>_xlfn.XLOOKUP(__xlnm._FilterDatabase_15[[#This Row],[SAPSA Number]],'DS Point summary'!A:A,'DS Point summary'!B:B)</f>
        <v>Marthinus Jacobus</v>
      </c>
      <c r="D92" s="66" t="str">
        <f>_xlfn.XLOOKUP(__xlnm._FilterDatabase_15[[#This Row],[SAPSA Number]],'DS Point summary'!A:A,'DS Point summary'!C:C)</f>
        <v>Booysen</v>
      </c>
      <c r="E92" s="66" t="str">
        <f>_xlfn.XLOOKUP(__xlnm._FilterDatabase_15[[#This Row],[SAPSA Number]],'DS Point summary'!A:A,'DS Point summary'!D:D)</f>
        <v>MJ</v>
      </c>
      <c r="F92" s="19" t="str">
        <f ca="1">_xlfn.XLOOKUP(__xlnm._FilterDatabase_15[[#This Row],[SAPSA Number]],'DS Point summary'!A:A,'DS Point summary'!E:E)</f>
        <v xml:space="preserve"> </v>
      </c>
      <c r="G92" s="21">
        <f ca="1">_xlfn.XLOOKUP(__xlnm._FilterDatabase_15[[#This Row],[SAPSA Number]],'DS Point summary'!A:A,'DS Point summary'!F:F)</f>
        <v>45</v>
      </c>
      <c r="H92" s="21" t="s">
        <v>675</v>
      </c>
      <c r="I92" s="37">
        <f t="shared" si="7"/>
        <v>0</v>
      </c>
      <c r="J92" s="24">
        <f t="shared" si="8"/>
        <v>0</v>
      </c>
      <c r="K92" s="25">
        <v>0</v>
      </c>
      <c r="L92" s="26">
        <v>0</v>
      </c>
      <c r="M92" s="25">
        <v>0</v>
      </c>
      <c r="N92" s="26">
        <v>0</v>
      </c>
      <c r="O92" s="25">
        <v>0</v>
      </c>
      <c r="P92" s="26">
        <v>0</v>
      </c>
      <c r="Q92" s="25">
        <v>0</v>
      </c>
      <c r="R92" s="26">
        <v>0</v>
      </c>
      <c r="S92" s="25">
        <v>0</v>
      </c>
      <c r="T92" s="26">
        <v>0</v>
      </c>
      <c r="U92" s="25">
        <v>0</v>
      </c>
      <c r="V92" s="26">
        <v>0</v>
      </c>
    </row>
    <row r="93" spans="1:22" x14ac:dyDescent="0.25">
      <c r="A93" s="34">
        <f t="shared" si="6"/>
        <v>14</v>
      </c>
      <c r="B93" s="35">
        <v>3172</v>
      </c>
      <c r="C93" s="47" t="s">
        <v>454</v>
      </c>
      <c r="D93" s="47" t="s">
        <v>241</v>
      </c>
      <c r="E93" s="53" t="s">
        <v>455</v>
      </c>
      <c r="F93" s="19" t="str">
        <f ca="1">_xlfn.XLOOKUP(__xlnm._FilterDatabase_15[[#This Row],[SAPSA Number]],'DS Point summary'!A:A,'DS Point summary'!E:E)</f>
        <v>SS</v>
      </c>
      <c r="G93" s="21">
        <f ca="1">_xlfn.XLOOKUP(__xlnm._FilterDatabase_15[[#This Row],[SAPSA Number]],'DS Point summary'!A:A,'DS Point summary'!F:F)</f>
        <v>63</v>
      </c>
      <c r="H93" s="21" t="s">
        <v>675</v>
      </c>
      <c r="I93" s="37">
        <f t="shared" si="7"/>
        <v>0</v>
      </c>
      <c r="J93" s="24">
        <f t="shared" si="8"/>
        <v>0</v>
      </c>
      <c r="K93" s="25">
        <v>0</v>
      </c>
      <c r="L93" s="26">
        <v>0</v>
      </c>
      <c r="M93" s="25">
        <v>0</v>
      </c>
      <c r="N93" s="26">
        <v>0</v>
      </c>
      <c r="O93" s="25">
        <v>0</v>
      </c>
      <c r="P93" s="26">
        <v>0</v>
      </c>
      <c r="Q93" s="25">
        <v>0</v>
      </c>
      <c r="R93" s="26">
        <v>0</v>
      </c>
      <c r="S93" s="25">
        <v>0</v>
      </c>
      <c r="T93" s="26">
        <v>0</v>
      </c>
      <c r="U93" s="25">
        <v>0</v>
      </c>
      <c r="V93" s="26">
        <v>0</v>
      </c>
    </row>
    <row r="94" spans="1:22" x14ac:dyDescent="0.25">
      <c r="A94" s="34">
        <f t="shared" si="6"/>
        <v>14</v>
      </c>
      <c r="B94" s="35">
        <v>1321</v>
      </c>
      <c r="C94" s="47" t="s">
        <v>466</v>
      </c>
      <c r="D94" s="47" t="s">
        <v>467</v>
      </c>
      <c r="E94" s="53" t="s">
        <v>468</v>
      </c>
      <c r="F94" s="19" t="str">
        <f ca="1">_xlfn.XLOOKUP(__xlnm._FilterDatabase_15[[#This Row],[SAPSA Number]],'DS Point summary'!A:A,'DS Point summary'!E:E)</f>
        <v xml:space="preserve"> </v>
      </c>
      <c r="G94" s="21">
        <f ca="1">_xlfn.XLOOKUP(__xlnm._FilterDatabase_15[[#This Row],[SAPSA Number]],'DS Point summary'!A:A,'DS Point summary'!F:F)</f>
        <v>49</v>
      </c>
      <c r="H94" s="21" t="s">
        <v>675</v>
      </c>
      <c r="I94" s="37">
        <f t="shared" si="7"/>
        <v>0</v>
      </c>
      <c r="J94" s="24">
        <f t="shared" si="8"/>
        <v>0</v>
      </c>
      <c r="K94" s="25">
        <v>0</v>
      </c>
      <c r="L94" s="26">
        <v>0</v>
      </c>
      <c r="M94" s="25">
        <v>0</v>
      </c>
      <c r="N94" s="26">
        <v>0</v>
      </c>
      <c r="O94" s="25">
        <v>0</v>
      </c>
      <c r="P94" s="26">
        <v>0</v>
      </c>
      <c r="Q94" s="25">
        <v>0</v>
      </c>
      <c r="R94" s="26">
        <v>0</v>
      </c>
      <c r="S94" s="25">
        <v>0</v>
      </c>
      <c r="T94" s="26">
        <v>0</v>
      </c>
      <c r="U94" s="25">
        <v>0</v>
      </c>
      <c r="V94" s="26">
        <v>0</v>
      </c>
    </row>
    <row r="95" spans="1:22" x14ac:dyDescent="0.25">
      <c r="A95" s="34">
        <f t="shared" si="6"/>
        <v>14</v>
      </c>
      <c r="B95" s="35">
        <v>1471</v>
      </c>
      <c r="C95" s="47" t="s">
        <v>474</v>
      </c>
      <c r="D95" s="47" t="s">
        <v>475</v>
      </c>
      <c r="E95" s="53" t="s">
        <v>476</v>
      </c>
      <c r="F95" s="19" t="str">
        <f ca="1">_xlfn.XLOOKUP(__xlnm._FilterDatabase_15[[#This Row],[SAPSA Number]],'DS Point summary'!A:A,'DS Point summary'!E:E)</f>
        <v xml:space="preserve"> </v>
      </c>
      <c r="G95" s="21">
        <f ca="1">_xlfn.XLOOKUP(__xlnm._FilterDatabase_15[[#This Row],[SAPSA Number]],'DS Point summary'!A:A,'DS Point summary'!F:F)</f>
        <v>40</v>
      </c>
      <c r="H95" s="21" t="s">
        <v>675</v>
      </c>
      <c r="I95" s="37">
        <f t="shared" si="7"/>
        <v>0</v>
      </c>
      <c r="J95" s="24">
        <f t="shared" si="8"/>
        <v>0</v>
      </c>
      <c r="K95" s="25">
        <v>0</v>
      </c>
      <c r="L95" s="26">
        <v>0</v>
      </c>
      <c r="M95" s="25">
        <v>0</v>
      </c>
      <c r="N95" s="26">
        <v>0</v>
      </c>
      <c r="O95" s="25">
        <v>0</v>
      </c>
      <c r="P95" s="26">
        <v>0</v>
      </c>
      <c r="Q95" s="25">
        <v>0</v>
      </c>
      <c r="R95" s="26">
        <v>0</v>
      </c>
      <c r="S95" s="25">
        <v>0</v>
      </c>
      <c r="T95" s="26">
        <v>0</v>
      </c>
      <c r="U95" s="25">
        <v>0</v>
      </c>
      <c r="V95" s="26">
        <v>0</v>
      </c>
    </row>
    <row r="96" spans="1:22" x14ac:dyDescent="0.25">
      <c r="A96" s="38">
        <f>RANK(J96,J$2:J$144,0)</f>
        <v>14</v>
      </c>
      <c r="B96" s="39">
        <v>1684</v>
      </c>
      <c r="C96" s="48" t="s">
        <v>481</v>
      </c>
      <c r="D96" s="48" t="s">
        <v>482</v>
      </c>
      <c r="E96" s="53" t="s">
        <v>483</v>
      </c>
      <c r="F96" s="19" t="str">
        <f ca="1">_xlfn.XLOOKUP(__xlnm._FilterDatabase_15[[#This Row],[SAPSA Number]],'DS Point summary'!A:A,'DS Point summary'!E:E)</f>
        <v>S</v>
      </c>
      <c r="G96" s="21">
        <f ca="1">_xlfn.XLOOKUP(__xlnm._FilterDatabase_15[[#This Row],[SAPSA Number]],'DS Point summary'!A:A,'DS Point summary'!F:F)</f>
        <v>58</v>
      </c>
      <c r="H96" s="21" t="s">
        <v>675</v>
      </c>
      <c r="I96" s="37">
        <f t="shared" si="7"/>
        <v>0</v>
      </c>
      <c r="J96" s="24">
        <f t="shared" si="8"/>
        <v>0</v>
      </c>
      <c r="K96" s="25">
        <v>0</v>
      </c>
      <c r="L96" s="26">
        <v>0</v>
      </c>
      <c r="M96" s="25">
        <v>0</v>
      </c>
      <c r="N96" s="26">
        <v>0</v>
      </c>
      <c r="O96" s="25">
        <v>0</v>
      </c>
      <c r="P96" s="26">
        <v>0</v>
      </c>
      <c r="Q96" s="25">
        <v>0</v>
      </c>
      <c r="R96" s="26">
        <v>0</v>
      </c>
      <c r="S96" s="25">
        <v>0</v>
      </c>
      <c r="T96" s="26">
        <v>0</v>
      </c>
      <c r="U96" s="25">
        <v>0</v>
      </c>
      <c r="V96" s="26">
        <v>0</v>
      </c>
    </row>
    <row r="97" spans="1:22" x14ac:dyDescent="0.25">
      <c r="A97" s="38">
        <f t="shared" ref="A97:A124" si="9">RANK(J97,J$2:J$140,0)</f>
        <v>14</v>
      </c>
      <c r="B97" s="150">
        <v>2651</v>
      </c>
      <c r="C97" s="151" t="s">
        <v>488</v>
      </c>
      <c r="D97" s="151" t="s">
        <v>489</v>
      </c>
      <c r="E97" s="151" t="s">
        <v>490</v>
      </c>
      <c r="F97" s="19" t="str">
        <f ca="1">_xlfn.XLOOKUP(__xlnm._FilterDatabase_15[[#This Row],[SAPSA Number]],'DS Point summary'!A:A,'DS Point summary'!E:E)</f>
        <v xml:space="preserve"> </v>
      </c>
      <c r="G97" s="31">
        <f ca="1">_xlfn.XLOOKUP(__xlnm._FilterDatabase_15[[#This Row],[SAPSA Number]],'DS Point summary'!A:A,'DS Point summary'!F:F)</f>
        <v>49</v>
      </c>
      <c r="H97" s="31" t="s">
        <v>675</v>
      </c>
      <c r="I97" s="37">
        <f t="shared" si="7"/>
        <v>0</v>
      </c>
      <c r="J97" s="24">
        <f t="shared" si="8"/>
        <v>0</v>
      </c>
      <c r="K97" s="25">
        <v>0</v>
      </c>
      <c r="L97" s="26">
        <v>0</v>
      </c>
      <c r="M97" s="25">
        <v>0</v>
      </c>
      <c r="N97" s="26">
        <v>0</v>
      </c>
      <c r="O97" s="25">
        <v>0</v>
      </c>
      <c r="P97" s="26">
        <v>0</v>
      </c>
      <c r="Q97" s="25">
        <v>0</v>
      </c>
      <c r="R97" s="26">
        <v>0</v>
      </c>
      <c r="S97" s="25">
        <v>0</v>
      </c>
      <c r="T97" s="26">
        <v>0</v>
      </c>
      <c r="U97" s="25">
        <v>0</v>
      </c>
      <c r="V97" s="26">
        <v>0</v>
      </c>
    </row>
    <row r="98" spans="1:22" x14ac:dyDescent="0.25">
      <c r="A98" s="34">
        <f t="shared" si="9"/>
        <v>14</v>
      </c>
      <c r="B98" s="47">
        <v>949</v>
      </c>
      <c r="C98" s="66" t="s">
        <v>724</v>
      </c>
      <c r="D98" s="66" t="s">
        <v>725</v>
      </c>
      <c r="E98" s="66" t="str">
        <f>_xlfn.XLOOKUP(__xlnm._FilterDatabase_15[[#This Row],[SAPSA Number]],'DS Point summary'!A:A,'DS Point summary'!D:D)</f>
        <v>P</v>
      </c>
      <c r="F98" s="19" t="str">
        <f ca="1">_xlfn.XLOOKUP(__xlnm._FilterDatabase_15[[#This Row],[SAPSA Number]],'DS Point summary'!A:A,'DS Point summary'!E:E)</f>
        <v>S</v>
      </c>
      <c r="G98" s="36">
        <f ca="1">_xlfn.XLOOKUP(__xlnm._FilterDatabase_15[[#This Row],[SAPSA Number]],'DS Point summary'!A:A,'DS Point summary'!F:F)</f>
        <v>60</v>
      </c>
      <c r="H98" s="36" t="s">
        <v>675</v>
      </c>
      <c r="I98" s="37">
        <f t="shared" ref="I98:I125" si="10">(IF(K98&gt;0,1,0)+(IF(L98&gt;0,1,0))+(IF(M98&gt;0,1,0))+(IF(N98&gt;0,1,0))+(IF(O98&gt;0,1,0))+(IF(P98&gt;0,1,0))+(IF(Q98&gt;0,1,0))+(IF(R98&gt;0,1,0))+(IF(S98&gt;0,1,0))+(IF(T98&gt;0,1,0))+(IF(U98&gt;0,1,0))+(IF(V98&gt;0,1,0)))</f>
        <v>0</v>
      </c>
      <c r="J98" s="24">
        <f t="shared" ref="J98:J125" si="11">(LARGE(K98:U98,1)+LARGE(K98:U98,2)+LARGE(K98:U98,3)+LARGE(K98:U98,4)+LARGE(K98:U98,5))/5</f>
        <v>0</v>
      </c>
      <c r="K98" s="25">
        <v>0</v>
      </c>
      <c r="L98" s="26">
        <v>0</v>
      </c>
      <c r="M98" s="25">
        <v>0</v>
      </c>
      <c r="N98" s="26">
        <v>0</v>
      </c>
      <c r="O98" s="25">
        <v>0</v>
      </c>
      <c r="P98" s="26">
        <v>0</v>
      </c>
      <c r="Q98" s="25">
        <v>0</v>
      </c>
      <c r="R98" s="26">
        <v>0</v>
      </c>
      <c r="S98" s="25">
        <v>0</v>
      </c>
      <c r="T98" s="26">
        <v>0</v>
      </c>
      <c r="U98" s="25">
        <v>0</v>
      </c>
      <c r="V98" s="26">
        <v>0</v>
      </c>
    </row>
    <row r="99" spans="1:22" x14ac:dyDescent="0.25">
      <c r="A99" s="34">
        <f t="shared" si="9"/>
        <v>14</v>
      </c>
      <c r="B99" s="35">
        <v>206</v>
      </c>
      <c r="C99" s="66" t="str">
        <f>_xlfn.XLOOKUP(__xlnm._FilterDatabase_15[[#This Row],[SAPSA Number]],'DS Point summary'!A:A,'DS Point summary'!B:B)</f>
        <v>Pierre Dewald</v>
      </c>
      <c r="D99" s="66" t="str">
        <f>_xlfn.XLOOKUP(__xlnm._FilterDatabase_15[[#This Row],[SAPSA Number]],'DS Point summary'!A:A,'DS Point summary'!C:C)</f>
        <v>Wrogemann</v>
      </c>
      <c r="E99" s="66" t="str">
        <f>_xlfn.XLOOKUP(__xlnm._FilterDatabase_15[[#This Row],[SAPSA Number]],'DS Point summary'!A:A,'DS Point summary'!D:D)</f>
        <v>PD</v>
      </c>
      <c r="F99" s="19" t="str">
        <f ca="1">_xlfn.XLOOKUP(__xlnm._FilterDatabase_15[[#This Row],[SAPSA Number]],'DS Point summary'!A:A,'DS Point summary'!E:E)</f>
        <v>S</v>
      </c>
      <c r="G99" s="36">
        <f ca="1">_xlfn.XLOOKUP(__xlnm._FilterDatabase_15[[#This Row],[SAPSA Number]],'DS Point summary'!A:A,'DS Point summary'!F:F)</f>
        <v>52</v>
      </c>
      <c r="H99" s="36" t="s">
        <v>675</v>
      </c>
      <c r="I99" s="37">
        <f t="shared" si="10"/>
        <v>0</v>
      </c>
      <c r="J99" s="24">
        <f t="shared" si="11"/>
        <v>0</v>
      </c>
      <c r="K99" s="25">
        <v>0</v>
      </c>
      <c r="L99" s="26">
        <v>0</v>
      </c>
      <c r="M99" s="25">
        <v>0</v>
      </c>
      <c r="N99" s="26">
        <v>0</v>
      </c>
      <c r="O99" s="25">
        <v>0</v>
      </c>
      <c r="P99" s="26">
        <v>0</v>
      </c>
      <c r="Q99" s="25">
        <v>0</v>
      </c>
      <c r="R99" s="26">
        <v>0</v>
      </c>
      <c r="S99" s="25">
        <v>0</v>
      </c>
      <c r="T99" s="26">
        <v>0</v>
      </c>
      <c r="U99" s="25">
        <v>0</v>
      </c>
      <c r="V99" s="26">
        <v>0</v>
      </c>
    </row>
    <row r="100" spans="1:22" x14ac:dyDescent="0.25">
      <c r="A100" s="34">
        <f t="shared" si="9"/>
        <v>14</v>
      </c>
      <c r="B100" s="35">
        <v>459</v>
      </c>
      <c r="C100" s="47" t="s">
        <v>502</v>
      </c>
      <c r="D100" s="47" t="s">
        <v>355</v>
      </c>
      <c r="E100" s="53" t="s">
        <v>503</v>
      </c>
      <c r="F100" s="19" t="str">
        <f ca="1">_xlfn.XLOOKUP(__xlnm._FilterDatabase_15[[#This Row],[SAPSA Number]],'DS Point summary'!A:A,'DS Point summary'!E:E)</f>
        <v xml:space="preserve"> </v>
      </c>
      <c r="G100" s="36">
        <f ca="1">_xlfn.XLOOKUP(__xlnm._FilterDatabase_15[[#This Row],[SAPSA Number]],'DS Point summary'!A:A,'DS Point summary'!F:F)</f>
        <v>40</v>
      </c>
      <c r="H100" s="36" t="s">
        <v>675</v>
      </c>
      <c r="I100" s="37">
        <f t="shared" si="10"/>
        <v>0</v>
      </c>
      <c r="J100" s="24">
        <f t="shared" si="11"/>
        <v>0</v>
      </c>
      <c r="K100" s="25">
        <v>0</v>
      </c>
      <c r="L100" s="26">
        <v>0</v>
      </c>
      <c r="M100" s="25">
        <v>0</v>
      </c>
      <c r="N100" s="26">
        <v>0</v>
      </c>
      <c r="O100" s="25">
        <v>0</v>
      </c>
      <c r="P100" s="26">
        <v>0</v>
      </c>
      <c r="Q100" s="25">
        <v>0</v>
      </c>
      <c r="R100" s="26">
        <v>0</v>
      </c>
      <c r="S100" s="25">
        <v>0</v>
      </c>
      <c r="T100" s="26">
        <v>0</v>
      </c>
      <c r="U100" s="25">
        <v>0</v>
      </c>
      <c r="V100" s="26">
        <v>0</v>
      </c>
    </row>
    <row r="101" spans="1:22" x14ac:dyDescent="0.25">
      <c r="A101" s="34">
        <f t="shared" si="9"/>
        <v>14</v>
      </c>
      <c r="B101" s="53">
        <v>242</v>
      </c>
      <c r="C101" s="66" t="str">
        <f>_xlfn.XLOOKUP(__xlnm._FilterDatabase_15[[#This Row],[SAPSA Number]],'DS Point summary'!A:A,'DS Point summary'!B:B)</f>
        <v>Pradesh</v>
      </c>
      <c r="D101" s="66" t="str">
        <f>_xlfn.XLOOKUP(__xlnm._FilterDatabase_15[[#This Row],[SAPSA Number]],'DS Point summary'!A:A,'DS Point summary'!C:C)</f>
        <v>Pillay</v>
      </c>
      <c r="E101" s="66" t="str">
        <f>_xlfn.XLOOKUP(__xlnm._FilterDatabase_15[[#This Row],[SAPSA Number]],'DS Point summary'!A:A,'DS Point summary'!D:D)</f>
        <v>P</v>
      </c>
      <c r="F101" s="19" t="str">
        <f ca="1">_xlfn.XLOOKUP(__xlnm._FilterDatabase_15[[#This Row],[SAPSA Number]],'DS Point summary'!A:A,'DS Point summary'!E:E)</f>
        <v xml:space="preserve"> </v>
      </c>
      <c r="G101" s="36">
        <f ca="1">_xlfn.XLOOKUP(__xlnm._FilterDatabase_15[[#This Row],[SAPSA Number]],'DS Point summary'!A:A,'DS Point summary'!F:F)</f>
        <v>47</v>
      </c>
      <c r="H101" s="36" t="s">
        <v>675</v>
      </c>
      <c r="I101" s="37">
        <f t="shared" si="10"/>
        <v>0</v>
      </c>
      <c r="J101" s="24">
        <f t="shared" si="11"/>
        <v>0</v>
      </c>
      <c r="K101" s="25">
        <v>0</v>
      </c>
      <c r="L101" s="26">
        <v>0</v>
      </c>
      <c r="M101" s="25">
        <v>0</v>
      </c>
      <c r="N101" s="26">
        <v>0</v>
      </c>
      <c r="O101" s="25">
        <v>0</v>
      </c>
      <c r="P101" s="26">
        <v>0</v>
      </c>
      <c r="Q101" s="25">
        <v>0</v>
      </c>
      <c r="R101" s="26">
        <v>0</v>
      </c>
      <c r="S101" s="25">
        <v>0</v>
      </c>
      <c r="T101" s="26">
        <v>0</v>
      </c>
      <c r="U101" s="25">
        <v>0</v>
      </c>
      <c r="V101" s="26">
        <v>0</v>
      </c>
    </row>
    <row r="102" spans="1:22" x14ac:dyDescent="0.25">
      <c r="A102" s="34">
        <f t="shared" si="9"/>
        <v>14</v>
      </c>
      <c r="B102" s="35">
        <v>2950</v>
      </c>
      <c r="C102" s="47" t="s">
        <v>508</v>
      </c>
      <c r="D102" s="47" t="s">
        <v>345</v>
      </c>
      <c r="E102" s="53" t="s">
        <v>509</v>
      </c>
      <c r="F102" s="19" t="str">
        <f ca="1">_xlfn.XLOOKUP(__xlnm._FilterDatabase_15[[#This Row],[SAPSA Number]],'DS Point summary'!A:A,'DS Point summary'!E:E)</f>
        <v xml:space="preserve"> </v>
      </c>
      <c r="G102" s="36">
        <f ca="1">_xlfn.XLOOKUP(__xlnm._FilterDatabase_15[[#This Row],[SAPSA Number]],'DS Point summary'!A:A,'DS Point summary'!F:F)</f>
        <v>43</v>
      </c>
      <c r="H102" s="36" t="s">
        <v>675</v>
      </c>
      <c r="I102" s="37">
        <f t="shared" si="10"/>
        <v>0</v>
      </c>
      <c r="J102" s="24">
        <f t="shared" si="11"/>
        <v>0</v>
      </c>
      <c r="K102" s="25">
        <v>0</v>
      </c>
      <c r="L102" s="26">
        <v>0</v>
      </c>
      <c r="M102" s="25">
        <v>0</v>
      </c>
      <c r="N102" s="26">
        <v>0</v>
      </c>
      <c r="O102" s="25">
        <v>0</v>
      </c>
      <c r="P102" s="26">
        <v>0</v>
      </c>
      <c r="Q102" s="25">
        <v>0</v>
      </c>
      <c r="R102" s="26">
        <v>0</v>
      </c>
      <c r="S102" s="25">
        <v>0</v>
      </c>
      <c r="T102" s="26">
        <v>0</v>
      </c>
      <c r="U102" s="25">
        <v>0</v>
      </c>
      <c r="V102" s="26">
        <v>0</v>
      </c>
    </row>
    <row r="103" spans="1:22" x14ac:dyDescent="0.25">
      <c r="A103" s="34">
        <f t="shared" si="9"/>
        <v>14</v>
      </c>
      <c r="B103" s="35">
        <v>393</v>
      </c>
      <c r="C103" s="47" t="s">
        <v>514</v>
      </c>
      <c r="D103" s="47" t="s">
        <v>241</v>
      </c>
      <c r="E103" s="53" t="s">
        <v>515</v>
      </c>
      <c r="F103" s="19" t="str">
        <f>_xlfn.XLOOKUP(__xlnm._FilterDatabase_15[[#This Row],[SAPSA Number]],'DS Point summary'!A:A,'DS Point summary'!E:E)</f>
        <v>Lady</v>
      </c>
      <c r="G103" s="36">
        <f ca="1">_xlfn.XLOOKUP(__xlnm._FilterDatabase_15[[#This Row],[SAPSA Number]],'DS Point summary'!A:A,'DS Point summary'!F:F)</f>
        <v>57</v>
      </c>
      <c r="H103" s="36" t="s">
        <v>675</v>
      </c>
      <c r="I103" s="37">
        <f t="shared" si="10"/>
        <v>0</v>
      </c>
      <c r="J103" s="24">
        <f t="shared" si="11"/>
        <v>0</v>
      </c>
      <c r="K103" s="25">
        <v>0</v>
      </c>
      <c r="L103" s="26">
        <v>0</v>
      </c>
      <c r="M103" s="25">
        <v>0</v>
      </c>
      <c r="N103" s="26">
        <v>0</v>
      </c>
      <c r="O103" s="25">
        <v>0</v>
      </c>
      <c r="P103" s="26">
        <v>0</v>
      </c>
      <c r="Q103" s="25">
        <v>0</v>
      </c>
      <c r="R103" s="26">
        <v>0</v>
      </c>
      <c r="S103" s="25">
        <v>0</v>
      </c>
      <c r="T103" s="26">
        <v>0</v>
      </c>
      <c r="U103" s="25">
        <v>0</v>
      </c>
      <c r="V103" s="26">
        <v>0</v>
      </c>
    </row>
    <row r="104" spans="1:22" x14ac:dyDescent="0.25">
      <c r="A104" s="34">
        <f t="shared" si="9"/>
        <v>14</v>
      </c>
      <c r="B104" s="35">
        <v>1771</v>
      </c>
      <c r="C104" s="47" t="s">
        <v>519</v>
      </c>
      <c r="D104" s="47" t="s">
        <v>520</v>
      </c>
      <c r="E104" s="53" t="s">
        <v>521</v>
      </c>
      <c r="F104" s="19" t="str">
        <f ca="1">_xlfn.XLOOKUP(__xlnm._FilterDatabase_15[[#This Row],[SAPSA Number]],'DS Point summary'!A:A,'DS Point summary'!E:E)</f>
        <v>SS</v>
      </c>
      <c r="G104" s="36">
        <f ca="1">_xlfn.XLOOKUP(__xlnm._FilterDatabase_15[[#This Row],[SAPSA Number]],'DS Point summary'!A:A,'DS Point summary'!F:F)</f>
        <v>78</v>
      </c>
      <c r="H104" s="36" t="s">
        <v>675</v>
      </c>
      <c r="I104" s="37">
        <f t="shared" si="10"/>
        <v>0</v>
      </c>
      <c r="J104" s="24">
        <f t="shared" si="11"/>
        <v>0</v>
      </c>
      <c r="K104" s="25">
        <v>0</v>
      </c>
      <c r="L104" s="26">
        <v>0</v>
      </c>
      <c r="M104" s="25">
        <v>0</v>
      </c>
      <c r="N104" s="26">
        <v>0</v>
      </c>
      <c r="O104" s="25">
        <v>0</v>
      </c>
      <c r="P104" s="26">
        <v>0</v>
      </c>
      <c r="Q104" s="25">
        <v>0</v>
      </c>
      <c r="R104" s="26">
        <v>0</v>
      </c>
      <c r="S104" s="25">
        <v>0</v>
      </c>
      <c r="T104" s="26">
        <v>0</v>
      </c>
      <c r="U104" s="25">
        <v>0</v>
      </c>
      <c r="V104" s="26">
        <v>0</v>
      </c>
    </row>
    <row r="105" spans="1:22" x14ac:dyDescent="0.25">
      <c r="A105" s="34">
        <f t="shared" si="9"/>
        <v>14</v>
      </c>
      <c r="B105" s="35">
        <v>3810</v>
      </c>
      <c r="C105" s="47" t="s">
        <v>526</v>
      </c>
      <c r="D105" s="47" t="s">
        <v>527</v>
      </c>
      <c r="E105" s="53" t="s">
        <v>528</v>
      </c>
      <c r="F105" s="19" t="str">
        <f ca="1">_xlfn.XLOOKUP(__xlnm._FilterDatabase_15[[#This Row],[SAPSA Number]],'DS Point summary'!A:A,'DS Point summary'!E:E)</f>
        <v>S</v>
      </c>
      <c r="G105" s="36">
        <f ca="1">_xlfn.XLOOKUP(__xlnm._FilterDatabase_15[[#This Row],[SAPSA Number]],'DS Point summary'!A:A,'DS Point summary'!F:F)</f>
        <v>54</v>
      </c>
      <c r="H105" s="36" t="s">
        <v>675</v>
      </c>
      <c r="I105" s="37">
        <f t="shared" si="10"/>
        <v>0</v>
      </c>
      <c r="J105" s="24">
        <f t="shared" si="11"/>
        <v>0</v>
      </c>
      <c r="K105" s="25">
        <v>0</v>
      </c>
      <c r="L105" s="26">
        <v>0</v>
      </c>
      <c r="M105" s="25">
        <v>0</v>
      </c>
      <c r="N105" s="26">
        <v>0</v>
      </c>
      <c r="O105" s="25">
        <v>0</v>
      </c>
      <c r="P105" s="26">
        <v>0</v>
      </c>
      <c r="Q105" s="25">
        <v>0</v>
      </c>
      <c r="R105" s="26">
        <v>0</v>
      </c>
      <c r="S105" s="25">
        <v>0</v>
      </c>
      <c r="T105" s="26">
        <v>0</v>
      </c>
      <c r="U105" s="25">
        <v>0</v>
      </c>
      <c r="V105" s="26">
        <v>0</v>
      </c>
    </row>
    <row r="106" spans="1:22" x14ac:dyDescent="0.25">
      <c r="A106" s="34">
        <f t="shared" si="9"/>
        <v>14</v>
      </c>
      <c r="B106" s="53">
        <v>269</v>
      </c>
      <c r="C106" s="66" t="str">
        <f>_xlfn.XLOOKUP(__xlnm._FilterDatabase_15[[#This Row],[SAPSA Number]],'DS Point summary'!A:A,'DS Point summary'!B:B)</f>
        <v>Ruark</v>
      </c>
      <c r="D106" s="66" t="str">
        <f>_xlfn.XLOOKUP(__xlnm._FilterDatabase_15[[#This Row],[SAPSA Number]],'DS Point summary'!A:A,'DS Point summary'!C:C)</f>
        <v>Swanepoel</v>
      </c>
      <c r="E106" s="66" t="str">
        <f>_xlfn.XLOOKUP(__xlnm._FilterDatabase_15[[#This Row],[SAPSA Number]],'DS Point summary'!A:A,'DS Point summary'!D:D)</f>
        <v>R</v>
      </c>
      <c r="F106" s="19" t="str">
        <f ca="1">_xlfn.XLOOKUP(__xlnm._FilterDatabase_15[[#This Row],[SAPSA Number]],'DS Point summary'!A:A,'DS Point summary'!E:E)</f>
        <v xml:space="preserve"> </v>
      </c>
      <c r="G106" s="36">
        <f ca="1">_xlfn.XLOOKUP(__xlnm._FilterDatabase_15[[#This Row],[SAPSA Number]],'DS Point summary'!A:A,'DS Point summary'!F:F)</f>
        <v>39</v>
      </c>
      <c r="H106" s="36" t="s">
        <v>675</v>
      </c>
      <c r="I106" s="37">
        <f t="shared" si="10"/>
        <v>0</v>
      </c>
      <c r="J106" s="24">
        <f t="shared" si="11"/>
        <v>0</v>
      </c>
      <c r="K106" s="25">
        <v>0</v>
      </c>
      <c r="L106" s="26">
        <v>0</v>
      </c>
      <c r="M106" s="25">
        <v>0</v>
      </c>
      <c r="N106" s="26">
        <v>0</v>
      </c>
      <c r="O106" s="25">
        <v>0</v>
      </c>
      <c r="P106" s="26">
        <v>0</v>
      </c>
      <c r="Q106" s="25">
        <v>0</v>
      </c>
      <c r="R106" s="26">
        <v>0</v>
      </c>
      <c r="S106" s="25">
        <v>0</v>
      </c>
      <c r="T106" s="26">
        <v>0</v>
      </c>
      <c r="U106" s="25">
        <v>0</v>
      </c>
      <c r="V106" s="26">
        <v>0</v>
      </c>
    </row>
    <row r="107" spans="1:22" x14ac:dyDescent="0.25">
      <c r="A107" s="34">
        <f t="shared" si="9"/>
        <v>14</v>
      </c>
      <c r="B107" s="35">
        <v>2655</v>
      </c>
      <c r="C107" s="47" t="s">
        <v>533</v>
      </c>
      <c r="D107" s="47" t="s">
        <v>307</v>
      </c>
      <c r="E107" s="53" t="s">
        <v>528</v>
      </c>
      <c r="F107" s="19" t="str">
        <f>_xlfn.XLOOKUP(__xlnm._FilterDatabase_15[[#This Row],[SAPSA Number]],'DS Point summary'!A:A,'DS Point summary'!E:E)</f>
        <v>S Jnr</v>
      </c>
      <c r="G107" s="36">
        <f ca="1">_xlfn.XLOOKUP(__xlnm._FilterDatabase_15[[#This Row],[SAPSA Number]],'DS Point summary'!A:A,'DS Point summary'!F:F)</f>
        <v>15</v>
      </c>
      <c r="H107" s="36" t="s">
        <v>675</v>
      </c>
      <c r="I107" s="37">
        <f t="shared" si="10"/>
        <v>0</v>
      </c>
      <c r="J107" s="24">
        <f t="shared" si="11"/>
        <v>0</v>
      </c>
      <c r="K107" s="25">
        <v>0</v>
      </c>
      <c r="L107" s="26">
        <v>0</v>
      </c>
      <c r="M107" s="25">
        <v>0</v>
      </c>
      <c r="N107" s="26">
        <v>0</v>
      </c>
      <c r="O107" s="25">
        <v>0</v>
      </c>
      <c r="P107" s="26">
        <v>0</v>
      </c>
      <c r="Q107" s="25">
        <v>0</v>
      </c>
      <c r="R107" s="26">
        <v>0</v>
      </c>
      <c r="S107" s="25">
        <v>0</v>
      </c>
      <c r="T107" s="26">
        <v>0</v>
      </c>
      <c r="U107" s="25">
        <v>0</v>
      </c>
      <c r="V107" s="26">
        <v>0</v>
      </c>
    </row>
    <row r="108" spans="1:22" x14ac:dyDescent="0.25">
      <c r="A108" s="34">
        <f t="shared" si="9"/>
        <v>14</v>
      </c>
      <c r="B108" s="35">
        <v>3394</v>
      </c>
      <c r="C108" s="47" t="s">
        <v>538</v>
      </c>
      <c r="D108" s="47" t="s">
        <v>539</v>
      </c>
      <c r="E108" s="53" t="s">
        <v>540</v>
      </c>
      <c r="F108" s="19" t="str">
        <f>_xlfn.XLOOKUP(__xlnm._FilterDatabase_15[[#This Row],[SAPSA Number]],'DS Point summary'!A:A,'DS Point summary'!E:E)</f>
        <v>S</v>
      </c>
      <c r="G108" s="36">
        <f ca="1">_xlfn.XLOOKUP(__xlnm._FilterDatabase_15[[#This Row],[SAPSA Number]],'DS Point summary'!A:A,'DS Point summary'!F:F)</f>
        <v>50</v>
      </c>
      <c r="H108" s="36" t="s">
        <v>675</v>
      </c>
      <c r="I108" s="37">
        <f t="shared" si="10"/>
        <v>0</v>
      </c>
      <c r="J108" s="24">
        <f t="shared" si="11"/>
        <v>0</v>
      </c>
      <c r="K108" s="25">
        <v>0</v>
      </c>
      <c r="L108" s="26">
        <v>0</v>
      </c>
      <c r="M108" s="25">
        <v>0</v>
      </c>
      <c r="N108" s="26">
        <v>0</v>
      </c>
      <c r="O108" s="25">
        <v>0</v>
      </c>
      <c r="P108" s="26">
        <v>0</v>
      </c>
      <c r="Q108" s="25">
        <v>0</v>
      </c>
      <c r="R108" s="26">
        <v>0</v>
      </c>
      <c r="S108" s="25">
        <v>0</v>
      </c>
      <c r="T108" s="26">
        <v>0</v>
      </c>
      <c r="U108" s="25">
        <v>0</v>
      </c>
      <c r="V108" s="26">
        <v>0</v>
      </c>
    </row>
    <row r="109" spans="1:22" x14ac:dyDescent="0.25">
      <c r="A109" s="34">
        <f t="shared" si="9"/>
        <v>14</v>
      </c>
      <c r="B109" s="35">
        <v>400</v>
      </c>
      <c r="C109" s="47" t="str">
        <f>_xlfn.XLOOKUP(__xlnm._FilterDatabase_15[[#This Row],[SAPSA Number]],'DS Point summary'!A:A,'DS Point summary'!B:B)</f>
        <v>Sean Michael</v>
      </c>
      <c r="D109" s="47" t="str">
        <f>_xlfn.XLOOKUP(__xlnm._FilterDatabase_15[[#This Row],[SAPSA Number]],'DS Point summary'!A:A,'DS Point summary'!C:C)</f>
        <v>O'Donovan</v>
      </c>
      <c r="E109" s="53" t="str">
        <f>_xlfn.XLOOKUP(__xlnm._FilterDatabase_15[[#This Row],[SAPSA Number]],'DS Point summary'!A:A,'DS Point summary'!D:D)</f>
        <v>SM</v>
      </c>
      <c r="F109" s="19" t="str">
        <f ca="1">_xlfn.XLOOKUP(__xlnm._FilterDatabase_15[[#This Row],[SAPSA Number]],'DS Point summary'!A:A,'DS Point summary'!E:E)</f>
        <v>S</v>
      </c>
      <c r="G109" s="36">
        <f ca="1">_xlfn.XLOOKUP(__xlnm._FilterDatabase_15[[#This Row],[SAPSA Number]],'DS Point summary'!A:A,'DS Point summary'!F:F)</f>
        <v>57</v>
      </c>
      <c r="H109" s="36" t="s">
        <v>675</v>
      </c>
      <c r="I109" s="37">
        <f t="shared" si="10"/>
        <v>0</v>
      </c>
      <c r="J109" s="24">
        <f t="shared" si="11"/>
        <v>0</v>
      </c>
      <c r="K109" s="25">
        <v>0</v>
      </c>
      <c r="L109" s="26">
        <v>0</v>
      </c>
      <c r="M109" s="25">
        <v>0</v>
      </c>
      <c r="N109" s="26">
        <v>0</v>
      </c>
      <c r="O109" s="25">
        <v>0</v>
      </c>
      <c r="P109" s="26">
        <v>0</v>
      </c>
      <c r="Q109" s="25">
        <v>0</v>
      </c>
      <c r="R109" s="26">
        <v>0</v>
      </c>
      <c r="S109" s="25">
        <v>0</v>
      </c>
      <c r="T109" s="26">
        <v>0</v>
      </c>
      <c r="U109" s="25">
        <v>0</v>
      </c>
      <c r="V109" s="26">
        <v>0</v>
      </c>
    </row>
    <row r="110" spans="1:22" x14ac:dyDescent="0.25">
      <c r="A110" s="34">
        <f t="shared" si="9"/>
        <v>14</v>
      </c>
      <c r="B110" s="35">
        <v>401</v>
      </c>
      <c r="C110" s="47" t="s">
        <v>541</v>
      </c>
      <c r="D110" s="47" t="s">
        <v>542</v>
      </c>
      <c r="E110" s="53" t="s">
        <v>543</v>
      </c>
      <c r="F110" s="19" t="str">
        <f>_xlfn.XLOOKUP(__xlnm._FilterDatabase_15[[#This Row],[SAPSA Number]],'DS Point summary'!A:A,'DS Point summary'!E:E)</f>
        <v>Lady</v>
      </c>
      <c r="G110" s="36">
        <f ca="1">_xlfn.XLOOKUP(__xlnm._FilterDatabase_15[[#This Row],[SAPSA Number]],'DS Point summary'!A:A,'DS Point summary'!F:F)</f>
        <v>67</v>
      </c>
      <c r="H110" s="36" t="s">
        <v>675</v>
      </c>
      <c r="I110" s="37">
        <f t="shared" si="10"/>
        <v>0</v>
      </c>
      <c r="J110" s="24">
        <f t="shared" si="11"/>
        <v>0</v>
      </c>
      <c r="K110" s="25">
        <v>0</v>
      </c>
      <c r="L110" s="26">
        <v>0</v>
      </c>
      <c r="M110" s="25">
        <v>0</v>
      </c>
      <c r="N110" s="26">
        <v>0</v>
      </c>
      <c r="O110" s="25">
        <v>0</v>
      </c>
      <c r="P110" s="26">
        <v>0</v>
      </c>
      <c r="Q110" s="25">
        <v>0</v>
      </c>
      <c r="R110" s="26">
        <v>0</v>
      </c>
      <c r="S110" s="25">
        <v>0</v>
      </c>
      <c r="T110" s="26">
        <v>0</v>
      </c>
      <c r="U110" s="25">
        <v>0</v>
      </c>
      <c r="V110" s="26">
        <v>0</v>
      </c>
    </row>
    <row r="111" spans="1:22" x14ac:dyDescent="0.25">
      <c r="A111" s="34">
        <f t="shared" si="9"/>
        <v>14</v>
      </c>
      <c r="B111" s="35">
        <v>2051</v>
      </c>
      <c r="C111" s="66" t="str">
        <f>_xlfn.XLOOKUP(__xlnm._FilterDatabase_15[[#This Row],[SAPSA Number]],'DS Point summary'!A:A,'DS Point summary'!B:B)</f>
        <v>Simon Adriaan</v>
      </c>
      <c r="D111" s="66" t="str">
        <f>_xlfn.XLOOKUP(__xlnm._FilterDatabase_15[[#This Row],[SAPSA Number]],'DS Point summary'!A:A,'DS Point summary'!C:C)</f>
        <v>Vermooten</v>
      </c>
      <c r="E111" s="66" t="str">
        <f>_xlfn.XLOOKUP(__xlnm._FilterDatabase_15[[#This Row],[SAPSA Number]],'DS Point summary'!A:A,'DS Point summary'!D:D)</f>
        <v>SA</v>
      </c>
      <c r="F111" s="19" t="str">
        <f ca="1">_xlfn.XLOOKUP(__xlnm._FilterDatabase_15[[#This Row],[SAPSA Number]],'DS Point summary'!A:A,'DS Point summary'!E:E)</f>
        <v>SS</v>
      </c>
      <c r="G111" s="36">
        <f ca="1">_xlfn.XLOOKUP(__xlnm._FilterDatabase_15[[#This Row],[SAPSA Number]],'DS Point summary'!A:A,'DS Point summary'!F:F)</f>
        <v>70</v>
      </c>
      <c r="H111" s="36" t="s">
        <v>675</v>
      </c>
      <c r="I111" s="37">
        <f t="shared" si="10"/>
        <v>0</v>
      </c>
      <c r="J111" s="24">
        <f t="shared" si="11"/>
        <v>0</v>
      </c>
      <c r="K111" s="25">
        <v>0</v>
      </c>
      <c r="L111" s="26">
        <v>0</v>
      </c>
      <c r="M111" s="25">
        <v>0</v>
      </c>
      <c r="N111" s="26">
        <v>0</v>
      </c>
      <c r="O111" s="25">
        <v>0</v>
      </c>
      <c r="P111" s="26">
        <v>0</v>
      </c>
      <c r="Q111" s="25">
        <v>0</v>
      </c>
      <c r="R111" s="26">
        <v>0</v>
      </c>
      <c r="S111" s="25">
        <v>0</v>
      </c>
      <c r="T111" s="26">
        <v>0</v>
      </c>
      <c r="U111" s="25">
        <v>0</v>
      </c>
      <c r="V111" s="26">
        <v>0</v>
      </c>
    </row>
    <row r="112" spans="1:22" x14ac:dyDescent="0.25">
      <c r="A112" s="34">
        <f t="shared" si="9"/>
        <v>14</v>
      </c>
      <c r="B112" s="99">
        <v>3349</v>
      </c>
      <c r="C112" s="99" t="s">
        <v>555</v>
      </c>
      <c r="D112" s="99" t="s">
        <v>556</v>
      </c>
      <c r="E112" s="99" t="s">
        <v>557</v>
      </c>
      <c r="F112" s="19" t="str">
        <f ca="1">_xlfn.XLOOKUP(__xlnm._FilterDatabase_15[[#This Row],[SAPSA Number]],'DS Point summary'!A:A,'DS Point summary'!E:E)</f>
        <v xml:space="preserve"> </v>
      </c>
      <c r="G112" s="36">
        <f ca="1">_xlfn.XLOOKUP(__xlnm._FilterDatabase_15[[#This Row],[SAPSA Number]],'DS Point summary'!A:A,'DS Point summary'!F:F)</f>
        <v>50</v>
      </c>
      <c r="H112" s="36" t="s">
        <v>675</v>
      </c>
      <c r="I112" s="37">
        <f t="shared" si="10"/>
        <v>0</v>
      </c>
      <c r="J112" s="24">
        <f t="shared" si="11"/>
        <v>0</v>
      </c>
      <c r="K112" s="25">
        <v>0</v>
      </c>
      <c r="L112" s="26">
        <v>0</v>
      </c>
      <c r="M112" s="25">
        <v>0</v>
      </c>
      <c r="N112" s="26">
        <v>0</v>
      </c>
      <c r="O112" s="25">
        <v>0</v>
      </c>
      <c r="P112" s="26">
        <v>0</v>
      </c>
      <c r="Q112" s="25">
        <v>0</v>
      </c>
      <c r="R112" s="26">
        <v>0</v>
      </c>
      <c r="S112" s="25">
        <v>0</v>
      </c>
      <c r="T112" s="26">
        <v>0</v>
      </c>
      <c r="U112" s="25">
        <v>0</v>
      </c>
      <c r="V112" s="26">
        <v>0</v>
      </c>
    </row>
    <row r="113" spans="1:22" x14ac:dyDescent="0.25">
      <c r="A113" s="34">
        <f t="shared" si="9"/>
        <v>14</v>
      </c>
      <c r="B113" s="35">
        <v>199</v>
      </c>
      <c r="C113" s="47" t="s">
        <v>570</v>
      </c>
      <c r="D113" s="47" t="s">
        <v>393</v>
      </c>
      <c r="E113" s="53" t="s">
        <v>571</v>
      </c>
      <c r="F113" s="19" t="str">
        <f>_xlfn.XLOOKUP(__xlnm._FilterDatabase_15[[#This Row],[SAPSA Number]],'DS Point summary'!A:A,'DS Point summary'!E:E)</f>
        <v>Lady</v>
      </c>
      <c r="G113" s="36">
        <f ca="1">_xlfn.XLOOKUP(__xlnm._FilterDatabase_15[[#This Row],[SAPSA Number]],'DS Point summary'!A:A,'DS Point summary'!F:F)</f>
        <v>58</v>
      </c>
      <c r="H113" s="36" t="s">
        <v>675</v>
      </c>
      <c r="I113" s="37">
        <f t="shared" si="10"/>
        <v>0</v>
      </c>
      <c r="J113" s="24">
        <f t="shared" si="11"/>
        <v>0</v>
      </c>
      <c r="K113" s="25">
        <v>0</v>
      </c>
      <c r="L113" s="26">
        <v>0</v>
      </c>
      <c r="M113" s="25">
        <v>0</v>
      </c>
      <c r="N113" s="26">
        <v>0</v>
      </c>
      <c r="O113" s="25">
        <v>0</v>
      </c>
      <c r="P113" s="26">
        <v>0</v>
      </c>
      <c r="Q113" s="25">
        <v>0</v>
      </c>
      <c r="R113" s="26">
        <v>0</v>
      </c>
      <c r="S113" s="25">
        <v>0</v>
      </c>
      <c r="T113" s="26">
        <v>0</v>
      </c>
      <c r="U113" s="25">
        <v>0</v>
      </c>
      <c r="V113" s="26">
        <v>0</v>
      </c>
    </row>
    <row r="114" spans="1:22" x14ac:dyDescent="0.25">
      <c r="A114" s="34">
        <f t="shared" si="9"/>
        <v>14</v>
      </c>
      <c r="B114" s="35">
        <v>1931</v>
      </c>
      <c r="C114" s="47" t="s">
        <v>575</v>
      </c>
      <c r="D114" s="47" t="s">
        <v>576</v>
      </c>
      <c r="E114" s="53" t="s">
        <v>543</v>
      </c>
      <c r="F114" s="19" t="str">
        <f>_xlfn.XLOOKUP(__xlnm._FilterDatabase_15[[#This Row],[SAPSA Number]],'DS Point summary'!A:A,'DS Point summary'!E:E)</f>
        <v>Lady</v>
      </c>
      <c r="G114" s="36">
        <f ca="1">_xlfn.XLOOKUP(__xlnm._FilterDatabase_15[[#This Row],[SAPSA Number]],'DS Point summary'!A:A,'DS Point summary'!F:F)</f>
        <v>53</v>
      </c>
      <c r="H114" s="36" t="s">
        <v>675</v>
      </c>
      <c r="I114" s="37">
        <f t="shared" si="10"/>
        <v>0</v>
      </c>
      <c r="J114" s="24">
        <f t="shared" si="11"/>
        <v>0</v>
      </c>
      <c r="K114" s="25">
        <v>0</v>
      </c>
      <c r="L114" s="26">
        <v>0</v>
      </c>
      <c r="M114" s="25">
        <v>0</v>
      </c>
      <c r="N114" s="26">
        <v>0</v>
      </c>
      <c r="O114" s="25">
        <v>0</v>
      </c>
      <c r="P114" s="26">
        <v>0</v>
      </c>
      <c r="Q114" s="25">
        <v>0</v>
      </c>
      <c r="R114" s="26">
        <v>0</v>
      </c>
      <c r="S114" s="25">
        <v>0</v>
      </c>
      <c r="T114" s="26">
        <v>0</v>
      </c>
      <c r="U114" s="25">
        <v>0</v>
      </c>
      <c r="V114" s="26">
        <v>0</v>
      </c>
    </row>
    <row r="115" spans="1:22" x14ac:dyDescent="0.25">
      <c r="A115" s="34">
        <f t="shared" si="9"/>
        <v>14</v>
      </c>
      <c r="B115" s="35">
        <v>4272</v>
      </c>
      <c r="C115" s="47" t="s">
        <v>587</v>
      </c>
      <c r="D115" s="47" t="s">
        <v>588</v>
      </c>
      <c r="E115" s="53" t="s">
        <v>589</v>
      </c>
      <c r="F115" s="19" t="str">
        <f ca="1">_xlfn.XLOOKUP(__xlnm._FilterDatabase_15[[#This Row],[SAPSA Number]],'DS Point summary'!A:A,'DS Point summary'!E:E)</f>
        <v xml:space="preserve"> </v>
      </c>
      <c r="G115" s="36">
        <f ca="1">_xlfn.XLOOKUP(__xlnm._FilterDatabase_15[[#This Row],[SAPSA Number]],'DS Point summary'!A:A,'DS Point summary'!F:F)</f>
        <v>49</v>
      </c>
      <c r="H115" s="36" t="s">
        <v>675</v>
      </c>
      <c r="I115" s="37">
        <f t="shared" si="10"/>
        <v>0</v>
      </c>
      <c r="J115" s="24">
        <f t="shared" si="11"/>
        <v>0</v>
      </c>
      <c r="K115" s="25">
        <v>0</v>
      </c>
      <c r="L115" s="26">
        <v>0</v>
      </c>
      <c r="M115" s="25">
        <v>0</v>
      </c>
      <c r="N115" s="26">
        <v>0</v>
      </c>
      <c r="O115" s="25">
        <v>0</v>
      </c>
      <c r="P115" s="26">
        <v>0</v>
      </c>
      <c r="Q115" s="25">
        <v>0</v>
      </c>
      <c r="R115" s="26">
        <v>0</v>
      </c>
      <c r="S115" s="25">
        <v>0</v>
      </c>
      <c r="T115" s="26">
        <v>0</v>
      </c>
      <c r="U115" s="25">
        <v>0</v>
      </c>
      <c r="V115" s="26">
        <v>0</v>
      </c>
    </row>
    <row r="116" spans="1:22" x14ac:dyDescent="0.25">
      <c r="A116" s="34">
        <f t="shared" si="9"/>
        <v>14</v>
      </c>
      <c r="B116" s="35">
        <v>2045</v>
      </c>
      <c r="C116" s="47" t="str">
        <f>_xlfn.XLOOKUP(__xlnm._FilterDatabase_15[[#This Row],[SAPSA Number]],'DS Point summary'!A:A,'DS Point summary'!B:B)</f>
        <v>Vasco Adrian</v>
      </c>
      <c r="D116" s="47" t="str">
        <f>_xlfn.XLOOKUP(__xlnm._FilterDatabase_15[[#This Row],[SAPSA Number]],'DS Point summary'!A:A,'DS Point summary'!C:C)</f>
        <v>Barbolini</v>
      </c>
      <c r="E116" s="53" t="str">
        <f>_xlfn.XLOOKUP(__xlnm._FilterDatabase_15[[#This Row],[SAPSA Number]],'DS Point summary'!A:A,'DS Point summary'!D:D)</f>
        <v>VA</v>
      </c>
      <c r="F116" s="19" t="str">
        <f ca="1">_xlfn.XLOOKUP(__xlnm._FilterDatabase_15[[#This Row],[SAPSA Number]],'DS Point summary'!A:A,'DS Point summary'!E:E)</f>
        <v>S</v>
      </c>
      <c r="G116" s="36">
        <f ca="1">_xlfn.XLOOKUP(__xlnm._FilterDatabase_15[[#This Row],[SAPSA Number]],'DS Point summary'!A:A,'DS Point summary'!F:F)</f>
        <v>51</v>
      </c>
      <c r="H116" s="36" t="s">
        <v>675</v>
      </c>
      <c r="I116" s="37">
        <f t="shared" si="10"/>
        <v>0</v>
      </c>
      <c r="J116" s="24">
        <f t="shared" si="11"/>
        <v>0</v>
      </c>
      <c r="K116" s="25">
        <v>0</v>
      </c>
      <c r="L116" s="26">
        <v>0</v>
      </c>
      <c r="M116" s="25">
        <v>0</v>
      </c>
      <c r="N116" s="26">
        <v>0</v>
      </c>
      <c r="O116" s="25">
        <v>0</v>
      </c>
      <c r="P116" s="26">
        <v>0</v>
      </c>
      <c r="Q116" s="25">
        <v>0</v>
      </c>
      <c r="R116" s="26">
        <v>0</v>
      </c>
      <c r="S116" s="25">
        <v>0</v>
      </c>
      <c r="T116" s="26">
        <v>0</v>
      </c>
      <c r="U116" s="25">
        <v>0</v>
      </c>
      <c r="V116" s="26">
        <v>0</v>
      </c>
    </row>
    <row r="117" spans="1:22" x14ac:dyDescent="0.25">
      <c r="A117" s="34">
        <f t="shared" si="9"/>
        <v>14</v>
      </c>
      <c r="B117" s="35">
        <v>3822</v>
      </c>
      <c r="C117" s="47" t="s">
        <v>594</v>
      </c>
      <c r="D117" s="47" t="s">
        <v>595</v>
      </c>
      <c r="E117" s="53" t="s">
        <v>596</v>
      </c>
      <c r="F117" s="19" t="str">
        <f ca="1">_xlfn.XLOOKUP(__xlnm._FilterDatabase_15[[#This Row],[SAPSA Number]],'DS Point summary'!A:A,'DS Point summary'!E:E)</f>
        <v xml:space="preserve"> </v>
      </c>
      <c r="G117" s="36">
        <f ca="1">_xlfn.XLOOKUP(__xlnm._FilterDatabase_15[[#This Row],[SAPSA Number]],'DS Point summary'!A:A,'DS Point summary'!F:F)</f>
        <v>49</v>
      </c>
      <c r="H117" s="36" t="s">
        <v>675</v>
      </c>
      <c r="I117" s="37">
        <f t="shared" si="10"/>
        <v>0</v>
      </c>
      <c r="J117" s="24">
        <f t="shared" si="11"/>
        <v>0</v>
      </c>
      <c r="K117" s="25">
        <v>0</v>
      </c>
      <c r="L117" s="26">
        <v>0</v>
      </c>
      <c r="M117" s="25">
        <v>0</v>
      </c>
      <c r="N117" s="26">
        <v>0</v>
      </c>
      <c r="O117" s="25">
        <v>0</v>
      </c>
      <c r="P117" s="26">
        <v>0</v>
      </c>
      <c r="Q117" s="25">
        <v>0</v>
      </c>
      <c r="R117" s="26">
        <v>0</v>
      </c>
      <c r="S117" s="25">
        <v>0</v>
      </c>
      <c r="T117" s="26">
        <v>0</v>
      </c>
      <c r="U117" s="25">
        <v>0</v>
      </c>
      <c r="V117" s="26">
        <v>0</v>
      </c>
    </row>
    <row r="118" spans="1:22" x14ac:dyDescent="0.25">
      <c r="A118" s="34">
        <f t="shared" si="9"/>
        <v>14</v>
      </c>
      <c r="B118" s="35">
        <v>3577</v>
      </c>
      <c r="C118" s="47" t="s">
        <v>698</v>
      </c>
      <c r="D118" s="47" t="s">
        <v>699</v>
      </c>
      <c r="E118" s="53" t="s">
        <v>837</v>
      </c>
      <c r="F118" s="19" t="str">
        <f ca="1">_xlfn.XLOOKUP(__xlnm._FilterDatabase_15[[#This Row],[SAPSA Number]],'DS Point summary'!A:A,'DS Point summary'!E:E)</f>
        <v xml:space="preserve"> </v>
      </c>
      <c r="G118" s="36">
        <f ca="1">_xlfn.XLOOKUP(__xlnm._FilterDatabase_15[[#This Row],[SAPSA Number]],'DS Point summary'!A:A,'DS Point summary'!F:F)</f>
        <v>41</v>
      </c>
      <c r="H118" s="36" t="s">
        <v>675</v>
      </c>
      <c r="I118" s="37">
        <f t="shared" si="10"/>
        <v>0</v>
      </c>
      <c r="J118" s="24">
        <f t="shared" si="11"/>
        <v>0</v>
      </c>
      <c r="K118" s="25">
        <v>0</v>
      </c>
      <c r="L118" s="26">
        <v>0</v>
      </c>
      <c r="M118" s="25">
        <v>0</v>
      </c>
      <c r="N118" s="26">
        <v>0</v>
      </c>
      <c r="O118" s="25">
        <v>0</v>
      </c>
      <c r="P118" s="26">
        <v>0</v>
      </c>
      <c r="Q118" s="25">
        <v>0</v>
      </c>
      <c r="R118" s="26">
        <v>0</v>
      </c>
      <c r="S118" s="25">
        <v>0</v>
      </c>
      <c r="T118" s="26">
        <v>0</v>
      </c>
      <c r="U118" s="25">
        <v>0</v>
      </c>
      <c r="V118" s="26">
        <v>0</v>
      </c>
    </row>
    <row r="119" spans="1:22" x14ac:dyDescent="0.25">
      <c r="A119" s="34">
        <f t="shared" si="9"/>
        <v>14</v>
      </c>
      <c r="B119" s="35">
        <v>4316</v>
      </c>
      <c r="C119" s="47" t="s">
        <v>602</v>
      </c>
      <c r="D119" s="47" t="s">
        <v>262</v>
      </c>
      <c r="E119" s="53" t="s">
        <v>603</v>
      </c>
      <c r="F119" s="19" t="str">
        <f ca="1">_xlfn.XLOOKUP(__xlnm._FilterDatabase_15[[#This Row],[SAPSA Number]],'DS Point summary'!A:A,'DS Point summary'!E:E)</f>
        <v>S</v>
      </c>
      <c r="G119" s="36">
        <f ca="1">_xlfn.XLOOKUP(__xlnm._FilterDatabase_15[[#This Row],[SAPSA Number]],'DS Point summary'!A:A,'DS Point summary'!F:F)</f>
        <v>52</v>
      </c>
      <c r="H119" s="36" t="s">
        <v>675</v>
      </c>
      <c r="I119" s="37">
        <f t="shared" si="10"/>
        <v>0</v>
      </c>
      <c r="J119" s="24">
        <f t="shared" si="11"/>
        <v>0</v>
      </c>
      <c r="K119" s="25">
        <v>0</v>
      </c>
      <c r="L119" s="26">
        <v>0</v>
      </c>
      <c r="M119" s="25">
        <v>0</v>
      </c>
      <c r="N119" s="26">
        <v>0</v>
      </c>
      <c r="O119" s="25">
        <v>0</v>
      </c>
      <c r="P119" s="26">
        <v>0</v>
      </c>
      <c r="Q119" s="25">
        <v>0</v>
      </c>
      <c r="R119" s="26">
        <v>0</v>
      </c>
      <c r="S119" s="25">
        <v>0</v>
      </c>
      <c r="T119" s="26">
        <v>0</v>
      </c>
      <c r="U119" s="25">
        <v>0</v>
      </c>
      <c r="V119" s="26">
        <v>0</v>
      </c>
    </row>
    <row r="120" spans="1:22" x14ac:dyDescent="0.25">
      <c r="A120" s="34">
        <f t="shared" si="9"/>
        <v>14</v>
      </c>
      <c r="B120" s="35">
        <v>475</v>
      </c>
      <c r="C120" s="47" t="s">
        <v>608</v>
      </c>
      <c r="D120" s="47" t="s">
        <v>609</v>
      </c>
      <c r="E120" s="53" t="s">
        <v>603</v>
      </c>
      <c r="F120" s="19" t="str">
        <f ca="1">_xlfn.XLOOKUP(__xlnm._FilterDatabase_15[[#This Row],[SAPSA Number]],'DS Point summary'!A:A,'DS Point summary'!E:E)</f>
        <v xml:space="preserve"> </v>
      </c>
      <c r="G120" s="36">
        <f ca="1">_xlfn.XLOOKUP(__xlnm._FilterDatabase_15[[#This Row],[SAPSA Number]],'DS Point summary'!A:A,'DS Point summary'!F:F)</f>
        <v>49</v>
      </c>
      <c r="H120" s="36" t="s">
        <v>675</v>
      </c>
      <c r="I120" s="37">
        <f t="shared" si="10"/>
        <v>0</v>
      </c>
      <c r="J120" s="24">
        <f t="shared" si="11"/>
        <v>0</v>
      </c>
      <c r="K120" s="25">
        <v>0</v>
      </c>
      <c r="L120" s="26">
        <v>0</v>
      </c>
      <c r="M120" s="25">
        <v>0</v>
      </c>
      <c r="N120" s="26">
        <v>0</v>
      </c>
      <c r="O120" s="25">
        <v>0</v>
      </c>
      <c r="P120" s="26">
        <v>0</v>
      </c>
      <c r="Q120" s="25">
        <v>0</v>
      </c>
      <c r="R120" s="26">
        <v>0</v>
      </c>
      <c r="S120" s="25">
        <v>0</v>
      </c>
      <c r="T120" s="26">
        <v>0</v>
      </c>
      <c r="U120" s="25">
        <v>0</v>
      </c>
      <c r="V120" s="26">
        <v>0</v>
      </c>
    </row>
    <row r="121" spans="1:22" x14ac:dyDescent="0.25">
      <c r="A121" s="34">
        <f t="shared" si="9"/>
        <v>14</v>
      </c>
      <c r="B121" s="53">
        <v>888</v>
      </c>
      <c r="C121" s="66" t="str">
        <f>_xlfn.XLOOKUP(__xlnm._FilterDatabase_15[[#This Row],[SAPSA Number]],'DS Point summary'!A:A,'DS Point summary'!B:B)</f>
        <v>Yolandi Elaine</v>
      </c>
      <c r="D121" s="66" t="str">
        <f>_xlfn.XLOOKUP(__xlnm._FilterDatabase_15[[#This Row],[SAPSA Number]],'DS Point summary'!A:A,'DS Point summary'!C:C)</f>
        <v>McAllister</v>
      </c>
      <c r="E121" s="66" t="str">
        <f>_xlfn.XLOOKUP(__xlnm._FilterDatabase_15[[#This Row],[SAPSA Number]],'DS Point summary'!A:A,'DS Point summary'!D:D)</f>
        <v>YE</v>
      </c>
      <c r="F121" s="19" t="str">
        <f>_xlfn.XLOOKUP(__xlnm._FilterDatabase_15[[#This Row],[SAPSA Number]],'DS Point summary'!A:A,'DS Point summary'!E:E)</f>
        <v>Lady</v>
      </c>
      <c r="G121" s="36">
        <f ca="1">_xlfn.XLOOKUP(__xlnm._FilterDatabase_15[[#This Row],[SAPSA Number]],'DS Point summary'!A:A,'DS Point summary'!F:F)</f>
        <v>53</v>
      </c>
      <c r="H121" s="36" t="s">
        <v>675</v>
      </c>
      <c r="I121" s="37">
        <f t="shared" si="10"/>
        <v>0</v>
      </c>
      <c r="J121" s="24">
        <f t="shared" si="11"/>
        <v>0</v>
      </c>
      <c r="K121" s="25">
        <v>0</v>
      </c>
      <c r="L121" s="26">
        <v>0</v>
      </c>
      <c r="M121" s="25">
        <v>0</v>
      </c>
      <c r="N121" s="26">
        <v>0</v>
      </c>
      <c r="O121" s="25">
        <v>0</v>
      </c>
      <c r="P121" s="26">
        <v>0</v>
      </c>
      <c r="Q121" s="25">
        <v>0</v>
      </c>
      <c r="R121" s="26">
        <v>0</v>
      </c>
      <c r="S121" s="25">
        <v>0</v>
      </c>
      <c r="T121" s="26">
        <v>0</v>
      </c>
      <c r="U121" s="25">
        <v>0</v>
      </c>
      <c r="V121" s="26">
        <v>0</v>
      </c>
    </row>
    <row r="122" spans="1:22" x14ac:dyDescent="0.25">
      <c r="A122" s="34">
        <f t="shared" si="9"/>
        <v>14</v>
      </c>
      <c r="B122" s="47">
        <v>5804</v>
      </c>
      <c r="C122" s="66" t="str">
        <f>_xlfn.XLOOKUP(__xlnm._FilterDatabase_15[[#This Row],[SAPSA Number]],'DS Point summary'!A:A,'DS Point summary'!B:B)</f>
        <v>Louis Johannes</v>
      </c>
      <c r="D122" s="66" t="str">
        <f>_xlfn.XLOOKUP(__xlnm._FilterDatabase_15[[#This Row],[SAPSA Number]],'DS Point summary'!A:A,'DS Point summary'!C:C)</f>
        <v>Nel</v>
      </c>
      <c r="E122" s="66" t="str">
        <f>_xlfn.XLOOKUP(__xlnm._FilterDatabase_15[[#This Row],[SAPSA Number]],'DS Point summary'!A:A,'DS Point summary'!D:D)</f>
        <v>LJ</v>
      </c>
      <c r="F122" s="19" t="str">
        <f ca="1">_xlfn.XLOOKUP(__xlnm._FilterDatabase_15[[#This Row],[SAPSA Number]],'DS Point summary'!A:A,'DS Point summary'!E:E)</f>
        <v xml:space="preserve"> </v>
      </c>
      <c r="G122" s="36">
        <f ca="1">_xlfn.XLOOKUP(__xlnm._FilterDatabase_15[[#This Row],[SAPSA Number]],'DS Point summary'!A:A,'DS Point summary'!F:F)</f>
        <v>44</v>
      </c>
      <c r="H122" s="36" t="s">
        <v>675</v>
      </c>
      <c r="I122" s="37">
        <f t="shared" si="10"/>
        <v>0</v>
      </c>
      <c r="J122" s="24">
        <f t="shared" si="11"/>
        <v>0</v>
      </c>
      <c r="K122" s="25">
        <v>0</v>
      </c>
      <c r="L122" s="26">
        <v>0</v>
      </c>
      <c r="M122" s="25">
        <v>0</v>
      </c>
      <c r="N122" s="26">
        <v>0</v>
      </c>
      <c r="O122" s="25">
        <v>0</v>
      </c>
      <c r="P122" s="26">
        <v>0</v>
      </c>
      <c r="Q122" s="25">
        <v>0</v>
      </c>
      <c r="R122" s="26">
        <v>0</v>
      </c>
      <c r="S122" s="25">
        <v>0</v>
      </c>
      <c r="T122" s="26">
        <v>0</v>
      </c>
      <c r="U122" s="25">
        <v>0</v>
      </c>
      <c r="V122" s="26">
        <v>0</v>
      </c>
    </row>
    <row r="123" spans="1:22" x14ac:dyDescent="0.25">
      <c r="A123" s="34">
        <f t="shared" si="9"/>
        <v>14</v>
      </c>
      <c r="B123" s="47">
        <v>6633</v>
      </c>
      <c r="C123" s="66" t="str">
        <f>_xlfn.XLOOKUP(__xlnm._FilterDatabase_15[[#This Row],[SAPSA Number]],'DS Point summary'!A:A,'DS Point summary'!B:B)</f>
        <v>Allessandro Raffaele</v>
      </c>
      <c r="D123" s="66" t="str">
        <f>_xlfn.XLOOKUP(__xlnm._FilterDatabase_15[[#This Row],[SAPSA Number]],'DS Point summary'!A:A,'DS Point summary'!C:C)</f>
        <v>Paschini</v>
      </c>
      <c r="E123" s="66" t="str">
        <f>_xlfn.XLOOKUP(__xlnm._FilterDatabase_15[[#This Row],[SAPSA Number]],'DS Point summary'!A:A,'DS Point summary'!D:D)</f>
        <v>AR</v>
      </c>
      <c r="F123" s="19" t="str">
        <f ca="1">_xlfn.XLOOKUP(__xlnm._FilterDatabase_15[[#This Row],[SAPSA Number]],'DS Point summary'!A:A,'DS Point summary'!E:E)</f>
        <v xml:space="preserve"> </v>
      </c>
      <c r="G123" s="36">
        <f ca="1">_xlfn.XLOOKUP(__xlnm._FilterDatabase_15[[#This Row],[SAPSA Number]],'DS Point summary'!A:A,'DS Point summary'!F:F)</f>
        <v>22</v>
      </c>
      <c r="H123" s="36" t="s">
        <v>675</v>
      </c>
      <c r="I123" s="37">
        <f t="shared" si="10"/>
        <v>0</v>
      </c>
      <c r="J123" s="24">
        <f t="shared" si="11"/>
        <v>0</v>
      </c>
      <c r="K123" s="25">
        <v>0</v>
      </c>
      <c r="L123" s="26">
        <v>0</v>
      </c>
      <c r="M123" s="25">
        <v>0</v>
      </c>
      <c r="N123" s="26">
        <v>0</v>
      </c>
      <c r="O123" s="25">
        <v>0</v>
      </c>
      <c r="P123" s="26">
        <v>0</v>
      </c>
      <c r="Q123" s="25">
        <v>0</v>
      </c>
      <c r="R123" s="26">
        <v>0</v>
      </c>
      <c r="S123" s="25">
        <v>0</v>
      </c>
      <c r="T123" s="26">
        <v>0</v>
      </c>
      <c r="U123" s="25">
        <v>0</v>
      </c>
      <c r="V123" s="26">
        <v>0</v>
      </c>
    </row>
    <row r="124" spans="1:22" x14ac:dyDescent="0.25">
      <c r="A124" s="34">
        <f t="shared" si="9"/>
        <v>14</v>
      </c>
      <c r="B124" s="47">
        <v>3394</v>
      </c>
      <c r="C124" s="66" t="str">
        <f>_xlfn.XLOOKUP(__xlnm._FilterDatabase_15[[#This Row],[SAPSA Number]],'DS Point summary'!A:A,'DS Point summary'!B:B)</f>
        <v>Rudolph Teodor</v>
      </c>
      <c r="D124" s="66" t="str">
        <f>_xlfn.XLOOKUP(__xlnm._FilterDatabase_15[[#This Row],[SAPSA Number]],'DS Point summary'!A:A,'DS Point summary'!C:C)</f>
        <v>Buhrmann</v>
      </c>
      <c r="E124" s="66" t="str">
        <f>_xlfn.XLOOKUP(__xlnm._FilterDatabase_15[[#This Row],[SAPSA Number]],'DS Point summary'!A:A,'DS Point summary'!D:D)</f>
        <v>RT</v>
      </c>
      <c r="F124" s="19" t="str">
        <f>_xlfn.XLOOKUP(__xlnm._FilterDatabase_15[[#This Row],[SAPSA Number]],'DS Point summary'!A:A,'DS Point summary'!E:E)</f>
        <v>S</v>
      </c>
      <c r="G124" s="36">
        <f ca="1">_xlfn.XLOOKUP(__xlnm._FilterDatabase_15[[#This Row],[SAPSA Number]],'DS Point summary'!A:A,'DS Point summary'!F:F)</f>
        <v>50</v>
      </c>
      <c r="H124" s="36" t="s">
        <v>675</v>
      </c>
      <c r="I124" s="37">
        <f t="shared" si="10"/>
        <v>0</v>
      </c>
      <c r="J124" s="24">
        <f t="shared" si="11"/>
        <v>0</v>
      </c>
      <c r="K124" s="25">
        <v>0</v>
      </c>
      <c r="L124" s="26">
        <v>0</v>
      </c>
      <c r="M124" s="25">
        <v>0</v>
      </c>
      <c r="N124" s="26">
        <v>0</v>
      </c>
      <c r="O124" s="25">
        <v>0</v>
      </c>
      <c r="P124" s="26">
        <v>0</v>
      </c>
      <c r="Q124" s="25">
        <v>0</v>
      </c>
      <c r="R124" s="26">
        <v>0</v>
      </c>
      <c r="S124" s="25">
        <v>0</v>
      </c>
      <c r="T124" s="26">
        <v>0</v>
      </c>
      <c r="U124" s="25">
        <v>0</v>
      </c>
      <c r="V124" s="26">
        <v>0</v>
      </c>
    </row>
    <row r="125" spans="1:22" x14ac:dyDescent="0.25">
      <c r="A125" s="34"/>
      <c r="B125" s="47"/>
      <c r="C125" s="66">
        <f>_xlfn.XLOOKUP(__xlnm._FilterDatabase_15[[#This Row],[SAPSA Number]],'DS Point summary'!A:A,'DS Point summary'!B:B)</f>
        <v>0</v>
      </c>
      <c r="D125" s="66">
        <f>_xlfn.XLOOKUP(__xlnm._FilterDatabase_15[[#This Row],[SAPSA Number]],'DS Point summary'!A:A,'DS Point summary'!C:C)</f>
        <v>0</v>
      </c>
      <c r="E125" s="66">
        <f>_xlfn.XLOOKUP(__xlnm._FilterDatabase_15[[#This Row],[SAPSA Number]],'DS Point summary'!A:A,'DS Point summary'!D:D)</f>
        <v>0</v>
      </c>
      <c r="F125" s="19">
        <f>_xlfn.XLOOKUP(__xlnm._FilterDatabase_15[[#This Row],[SAPSA Number]],'DS Point summary'!A:A,'DS Point summary'!E:E)</f>
        <v>0</v>
      </c>
      <c r="G125" s="36">
        <f>_xlfn.XLOOKUP(__xlnm._FilterDatabase_15[[#This Row],[SAPSA Number]],'DS Point summary'!A:A,'DS Point summary'!F:F)</f>
        <v>0</v>
      </c>
      <c r="H125" s="36" t="s">
        <v>675</v>
      </c>
      <c r="I125" s="37">
        <f t="shared" si="10"/>
        <v>0</v>
      </c>
      <c r="J125" s="24">
        <f t="shared" si="11"/>
        <v>0</v>
      </c>
      <c r="K125" s="25">
        <v>0</v>
      </c>
      <c r="L125" s="26">
        <v>0</v>
      </c>
      <c r="M125" s="25">
        <v>0</v>
      </c>
      <c r="N125" s="26">
        <v>0</v>
      </c>
      <c r="O125" s="25">
        <v>0</v>
      </c>
      <c r="P125" s="26">
        <v>0</v>
      </c>
      <c r="Q125" s="25">
        <v>0</v>
      </c>
      <c r="R125" s="26">
        <v>0</v>
      </c>
      <c r="S125" s="25">
        <v>0</v>
      </c>
      <c r="T125" s="26">
        <v>0</v>
      </c>
      <c r="U125" s="25">
        <v>0</v>
      </c>
      <c r="V125" s="26">
        <v>0</v>
      </c>
    </row>
    <row r="126" spans="1:22" x14ac:dyDescent="0.25">
      <c r="B126" s="97"/>
    </row>
  </sheetData>
  <sheetProtection algorithmName="SHA-512" hashValue="SYrNz5wgl44yqfJSnGQlJ/b3ZDlwH33/Y8/9t90P/Ya3q+ugGqXnY8O/UR1l2LmtBbzt/zKjommws8cQRaIYOA==" saltValue="rSyL1lNYP+/WXH6cUmPDtQ==" spinCount="100000" sheet="1" objects="1" scenarios="1"/>
  <conditionalFormatting sqref="F2:F125">
    <cfRule type="cellIs" dxfId="103" priority="2" stopIfTrue="1" operator="equal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C964D-082F-4E8C-9BE8-A072EF75A39F}">
  <sheetPr>
    <tabColor rgb="FF0070C0"/>
  </sheetPr>
  <dimension ref="A1:AMJ124"/>
  <sheetViews>
    <sheetView workbookViewId="0">
      <pane xSplit="10" ySplit="1" topLeftCell="K2" activePane="bottomRight" state="frozen"/>
      <selection pane="topRight" activeCell="K1" sqref="K1"/>
      <selection pane="bottomLeft" activeCell="A2" sqref="A2"/>
      <selection pane="bottomRight" activeCell="D132" sqref="D132"/>
    </sheetView>
  </sheetViews>
  <sheetFormatPr defaultRowHeight="15" x14ac:dyDescent="0.25"/>
  <cols>
    <col min="1" max="1" width="11.85546875" style="41" customWidth="1"/>
    <col min="2" max="2" width="10.28515625" style="18" customWidth="1"/>
    <col min="3" max="3" width="23.28515625" style="18" customWidth="1"/>
    <col min="4" max="4" width="16.140625" style="18" bestFit="1" customWidth="1"/>
    <col min="5" max="5" width="8.140625" style="18" customWidth="1"/>
    <col min="6" max="6" width="7" style="18" customWidth="1"/>
    <col min="7" max="7" width="6.28515625" style="18" hidden="1" customWidth="1"/>
    <col min="8" max="8" width="9.5703125" style="18" customWidth="1"/>
    <col min="9" max="9" width="7.28515625" style="18" customWidth="1"/>
    <col min="10" max="10" width="8.140625" style="42" customWidth="1"/>
    <col min="11" max="22" width="6.85546875" style="18" customWidth="1"/>
    <col min="23" max="1024" width="10.28515625" style="18" customWidth="1"/>
  </cols>
  <sheetData>
    <row r="1" spans="1:22" ht="30" x14ac:dyDescent="0.25">
      <c r="A1" s="12" t="s">
        <v>659</v>
      </c>
      <c r="B1" s="13" t="s">
        <v>628</v>
      </c>
      <c r="C1" s="13" t="s">
        <v>3</v>
      </c>
      <c r="D1" s="13" t="s">
        <v>4</v>
      </c>
      <c r="E1" s="13" t="s">
        <v>5</v>
      </c>
      <c r="F1" s="14" t="s">
        <v>629</v>
      </c>
      <c r="G1" s="15" t="s">
        <v>9</v>
      </c>
      <c r="H1" s="16" t="s">
        <v>660</v>
      </c>
      <c r="I1" s="16" t="s">
        <v>661</v>
      </c>
      <c r="J1" s="17" t="s">
        <v>662</v>
      </c>
      <c r="K1" s="16" t="s">
        <v>663</v>
      </c>
      <c r="L1" s="16" t="s">
        <v>664</v>
      </c>
      <c r="M1" s="16" t="s">
        <v>665</v>
      </c>
      <c r="N1" s="16" t="s">
        <v>666</v>
      </c>
      <c r="O1" s="16" t="s">
        <v>658</v>
      </c>
      <c r="P1" s="16" t="s">
        <v>667</v>
      </c>
      <c r="Q1" s="16" t="s">
        <v>668</v>
      </c>
      <c r="R1" s="16" t="s">
        <v>669</v>
      </c>
      <c r="S1" s="16" t="s">
        <v>670</v>
      </c>
      <c r="T1" s="16" t="s">
        <v>671</v>
      </c>
      <c r="U1" s="16" t="s">
        <v>672</v>
      </c>
      <c r="V1" s="16" t="s">
        <v>673</v>
      </c>
    </row>
    <row r="2" spans="1:22" ht="14.45" customHeight="1" x14ac:dyDescent="0.25">
      <c r="A2" s="19">
        <f t="shared" ref="A2:A32" si="0">RANK(J2,J$2:J$135,0)</f>
        <v>1</v>
      </c>
      <c r="B2" s="27">
        <v>5262</v>
      </c>
      <c r="C2" s="43" t="s">
        <v>32</v>
      </c>
      <c r="D2" s="43" t="s">
        <v>33</v>
      </c>
      <c r="E2" s="49" t="s">
        <v>27</v>
      </c>
      <c r="F2" s="19" t="str">
        <f ca="1">_xlfn.XLOOKUP(__xlnm._FilterDatabase_156[[#This Row],[SAPSA Number]],'DS Point summary'!A:A,'DS Point summary'!E:E)</f>
        <v xml:space="preserve"> </v>
      </c>
      <c r="G2" s="21">
        <f ca="1">_xlfn.XLOOKUP(__xlnm._FilterDatabase_156[[#This Row],[SAPSA Number]],'DS Point summary'!A:A,'DS Point summary'!F:F)</f>
        <v>45</v>
      </c>
      <c r="H2" s="21" t="s">
        <v>685</v>
      </c>
      <c r="I2" s="23">
        <f t="shared" ref="I2:I33" si="1">(IF(K2&gt;0,1,0)+(IF(L2&gt;0,1,0))+(IF(M2&gt;0,1,0))+(IF(N2&gt;0,1,0))+(IF(O2&gt;0,1,0))+(IF(P2&gt;0,1,0))+(IF(Q2&gt;0,1,0))+(IF(R2&gt;0,1,0))+(IF(S2&gt;0,1,0))+(IF(T2&gt;0,1,0))+(IF(U2&gt;0,1,0))+(IF(V2&gt;0,1,0)))</f>
        <v>7</v>
      </c>
      <c r="J2" s="24">
        <f t="shared" ref="J2:J33" si="2">(LARGE(K2:U2,1)+LARGE(K2:U2,2)+LARGE(K2:U2,3)+LARGE(K2:U2,4)+LARGE(K2:U2,5))/5</f>
        <v>99.100859999999997</v>
      </c>
      <c r="K2" s="25">
        <v>100</v>
      </c>
      <c r="L2" s="26">
        <v>0</v>
      </c>
      <c r="M2" s="25">
        <v>89.037499999999994</v>
      </c>
      <c r="N2" s="26">
        <v>71.842600000000004</v>
      </c>
      <c r="O2" s="25">
        <v>100</v>
      </c>
      <c r="P2" s="26">
        <v>100</v>
      </c>
      <c r="Q2" s="25">
        <v>0</v>
      </c>
      <c r="R2" s="26">
        <v>0</v>
      </c>
      <c r="S2" s="25">
        <v>95.504300000000001</v>
      </c>
      <c r="T2" s="26">
        <v>0</v>
      </c>
      <c r="U2" s="25">
        <v>100</v>
      </c>
      <c r="V2" s="26">
        <v>0</v>
      </c>
    </row>
    <row r="3" spans="1:22" ht="14.45" customHeight="1" x14ac:dyDescent="0.25">
      <c r="A3" s="19">
        <f t="shared" si="0"/>
        <v>2</v>
      </c>
      <c r="B3" s="27">
        <v>645</v>
      </c>
      <c r="C3" s="43" t="s">
        <v>432</v>
      </c>
      <c r="D3" s="43" t="s">
        <v>433</v>
      </c>
      <c r="E3" s="49" t="s">
        <v>434</v>
      </c>
      <c r="F3" s="19" t="str">
        <f ca="1">_xlfn.XLOOKUP(__xlnm._FilterDatabase_156[[#This Row],[SAPSA Number]],'DS Point summary'!A:A,'DS Point summary'!E:E)</f>
        <v xml:space="preserve"> </v>
      </c>
      <c r="G3" s="21">
        <f ca="1">_xlfn.XLOOKUP(__xlnm._FilterDatabase_156[[#This Row],[SAPSA Number]],'DS Point summary'!A:A,'DS Point summary'!F:F)</f>
        <v>27</v>
      </c>
      <c r="H3" s="21" t="s">
        <v>685</v>
      </c>
      <c r="I3" s="23">
        <f t="shared" si="1"/>
        <v>5</v>
      </c>
      <c r="J3" s="24">
        <f t="shared" si="2"/>
        <v>98.296660000000003</v>
      </c>
      <c r="K3" s="25">
        <v>0</v>
      </c>
      <c r="L3" s="26">
        <v>0</v>
      </c>
      <c r="M3" s="25">
        <v>0</v>
      </c>
      <c r="N3" s="26">
        <v>0</v>
      </c>
      <c r="O3" s="25">
        <v>97.006</v>
      </c>
      <c r="P3" s="26">
        <v>95.889499999999998</v>
      </c>
      <c r="Q3" s="25">
        <v>0</v>
      </c>
      <c r="R3" s="26">
        <v>0</v>
      </c>
      <c r="S3" s="25">
        <v>100</v>
      </c>
      <c r="T3" s="26">
        <v>100</v>
      </c>
      <c r="U3" s="25">
        <v>98.587800000000001</v>
      </c>
      <c r="V3" s="26">
        <v>0</v>
      </c>
    </row>
    <row r="4" spans="1:22" ht="14.45" customHeight="1" x14ac:dyDescent="0.25">
      <c r="A4" s="19">
        <f t="shared" si="0"/>
        <v>3</v>
      </c>
      <c r="B4" s="27">
        <v>6226</v>
      </c>
      <c r="C4" s="43" t="s">
        <v>270</v>
      </c>
      <c r="D4" s="43" t="s">
        <v>271</v>
      </c>
      <c r="E4" s="49" t="s">
        <v>261</v>
      </c>
      <c r="F4" s="19" t="str">
        <f ca="1">_xlfn.XLOOKUP(__xlnm._FilterDatabase_156[[#This Row],[SAPSA Number]],'DS Point summary'!A:A,'DS Point summary'!E:E)</f>
        <v xml:space="preserve"> </v>
      </c>
      <c r="G4" s="21">
        <f ca="1">_xlfn.XLOOKUP(__xlnm._FilterDatabase_156[[#This Row],[SAPSA Number]],'DS Point summary'!A:A,'DS Point summary'!F:F)</f>
        <v>45</v>
      </c>
      <c r="H4" s="21" t="s">
        <v>685</v>
      </c>
      <c r="I4" s="23">
        <f t="shared" si="1"/>
        <v>6</v>
      </c>
      <c r="J4" s="24">
        <f t="shared" si="2"/>
        <v>91.134739999999994</v>
      </c>
      <c r="K4" s="25">
        <v>85.611500000000007</v>
      </c>
      <c r="L4" s="26">
        <v>0</v>
      </c>
      <c r="M4" s="25">
        <v>90.236800000000002</v>
      </c>
      <c r="N4" s="26">
        <v>100</v>
      </c>
      <c r="O4" s="25">
        <v>94.077100000000002</v>
      </c>
      <c r="P4" s="26">
        <v>85.7483</v>
      </c>
      <c r="Q4" s="25">
        <v>0</v>
      </c>
      <c r="R4" s="26">
        <v>0</v>
      </c>
      <c r="S4" s="25">
        <v>0</v>
      </c>
      <c r="T4" s="26">
        <v>0</v>
      </c>
      <c r="U4" s="25">
        <v>77.203599999999994</v>
      </c>
      <c r="V4" s="26">
        <v>0</v>
      </c>
    </row>
    <row r="5" spans="1:22" ht="14.45" customHeight="1" x14ac:dyDescent="0.25">
      <c r="A5" s="19">
        <f t="shared" si="0"/>
        <v>4</v>
      </c>
      <c r="B5" s="27">
        <v>3810</v>
      </c>
      <c r="C5" s="82" t="str">
        <f>_xlfn.XLOOKUP(__xlnm._FilterDatabase_156[[#This Row],[SAPSA Number]],'DS Point summary'!A:A,'DS Point summary'!B:B)</f>
        <v>Roelof</v>
      </c>
      <c r="D5" s="82" t="str">
        <f>_xlfn.XLOOKUP(__xlnm._FilterDatabase_156[[#This Row],[SAPSA Number]],'DS Point summary'!A:A,'DS Point summary'!C:C)</f>
        <v>Liebenberg</v>
      </c>
      <c r="E5" s="83" t="str">
        <f>_xlfn.XLOOKUP(__xlnm._FilterDatabase_156[[#This Row],[SAPSA Number]],'DS Point summary'!A:A,'DS Point summary'!D:D)</f>
        <v>R</v>
      </c>
      <c r="F5" s="19" t="str">
        <f ca="1">_xlfn.XLOOKUP(__xlnm._FilterDatabase_156[[#This Row],[SAPSA Number]],'DS Point summary'!A:A,'DS Point summary'!E:E)</f>
        <v>S</v>
      </c>
      <c r="G5" s="21">
        <f ca="1">_xlfn.XLOOKUP(__xlnm._FilterDatabase_156[[#This Row],[SAPSA Number]],'DS Point summary'!A:A,'DS Point summary'!F:F)</f>
        <v>54</v>
      </c>
      <c r="H5" s="21" t="s">
        <v>685</v>
      </c>
      <c r="I5" s="23">
        <f t="shared" si="1"/>
        <v>4</v>
      </c>
      <c r="J5" s="24">
        <f t="shared" si="2"/>
        <v>66.96390000000001</v>
      </c>
      <c r="K5" s="25">
        <v>0</v>
      </c>
      <c r="L5" s="26">
        <v>0</v>
      </c>
      <c r="M5" s="25">
        <v>81.384600000000006</v>
      </c>
      <c r="N5" s="26">
        <v>0</v>
      </c>
      <c r="O5" s="25">
        <v>0</v>
      </c>
      <c r="P5" s="26">
        <v>78.505300000000005</v>
      </c>
      <c r="Q5" s="25">
        <v>0</v>
      </c>
      <c r="R5" s="26">
        <v>0</v>
      </c>
      <c r="S5" s="25">
        <v>0</v>
      </c>
      <c r="T5" s="26">
        <v>84.366900000000001</v>
      </c>
      <c r="U5" s="25">
        <v>90.562700000000007</v>
      </c>
      <c r="V5" s="26">
        <v>0</v>
      </c>
    </row>
    <row r="6" spans="1:22" ht="14.45" customHeight="1" x14ac:dyDescent="0.25">
      <c r="A6" s="19">
        <f t="shared" si="0"/>
        <v>5</v>
      </c>
      <c r="B6" s="27">
        <v>3822</v>
      </c>
      <c r="C6" s="43" t="s">
        <v>594</v>
      </c>
      <c r="D6" s="43" t="s">
        <v>595</v>
      </c>
      <c r="E6" s="49" t="s">
        <v>596</v>
      </c>
      <c r="F6" s="19" t="str">
        <f ca="1">_xlfn.XLOOKUP(__xlnm._FilterDatabase_156[[#This Row],[SAPSA Number]],'DS Point summary'!A:A,'DS Point summary'!E:E)</f>
        <v xml:space="preserve"> </v>
      </c>
      <c r="G6" s="21">
        <f ca="1">_xlfn.XLOOKUP(__xlnm._FilterDatabase_156[[#This Row],[SAPSA Number]],'DS Point summary'!A:A,'DS Point summary'!F:F)</f>
        <v>49</v>
      </c>
      <c r="H6" s="21" t="s">
        <v>685</v>
      </c>
      <c r="I6" s="23">
        <f t="shared" si="1"/>
        <v>5</v>
      </c>
      <c r="J6" s="24">
        <f t="shared" si="2"/>
        <v>66.698319999999995</v>
      </c>
      <c r="K6" s="25">
        <v>68.802199999999999</v>
      </c>
      <c r="L6" s="26">
        <v>0</v>
      </c>
      <c r="M6" s="25">
        <v>68.735900000000001</v>
      </c>
      <c r="N6" s="26">
        <v>0</v>
      </c>
      <c r="O6" s="25">
        <v>0</v>
      </c>
      <c r="P6" s="26">
        <v>63.789299999999997</v>
      </c>
      <c r="Q6" s="25">
        <v>0</v>
      </c>
      <c r="R6" s="26">
        <v>67.290300000000002</v>
      </c>
      <c r="S6" s="25">
        <v>0</v>
      </c>
      <c r="T6" s="26">
        <v>64.873900000000006</v>
      </c>
      <c r="U6" s="25">
        <v>0</v>
      </c>
      <c r="V6" s="26">
        <v>0</v>
      </c>
    </row>
    <row r="7" spans="1:22" ht="14.45" customHeight="1" x14ac:dyDescent="0.25">
      <c r="A7" s="19">
        <f t="shared" si="0"/>
        <v>6</v>
      </c>
      <c r="B7" s="98">
        <v>141</v>
      </c>
      <c r="C7" s="82" t="str">
        <f>_xlfn.XLOOKUP(__xlnm._FilterDatabase_156[[#This Row],[SAPSA Number]],'DS Point summary'!A:A,'DS Point summary'!B:B)</f>
        <v>Francois Waldeck</v>
      </c>
      <c r="D7" s="82" t="str">
        <f>_xlfn.XLOOKUP(__xlnm._FilterDatabase_156[[#This Row],[SAPSA Number]],'DS Point summary'!A:A,'DS Point summary'!C:C)</f>
        <v>Fouche</v>
      </c>
      <c r="E7" s="83" t="str">
        <f>_xlfn.XLOOKUP(__xlnm._FilterDatabase_156[[#This Row],[SAPSA Number]],'DS Point summary'!A:A,'DS Point summary'!D:D)</f>
        <v>FW</v>
      </c>
      <c r="F7" s="19" t="str">
        <f ca="1">_xlfn.XLOOKUP(__xlnm._FilterDatabase_156[[#This Row],[SAPSA Number]],'DS Point summary'!A:A,'DS Point summary'!E:E)</f>
        <v>S</v>
      </c>
      <c r="G7" s="21">
        <f ca="1">_xlfn.XLOOKUP(__xlnm._FilterDatabase_156[[#This Row],[SAPSA Number]],'DS Point summary'!A:A,'DS Point summary'!F:F)</f>
        <v>52</v>
      </c>
      <c r="H7" s="21" t="s">
        <v>685</v>
      </c>
      <c r="I7" s="23">
        <f t="shared" si="1"/>
        <v>5</v>
      </c>
      <c r="J7" s="24">
        <f t="shared" si="2"/>
        <v>64.93325999999999</v>
      </c>
      <c r="K7" s="25">
        <v>74.623099999999994</v>
      </c>
      <c r="L7" s="26">
        <v>0</v>
      </c>
      <c r="M7" s="25">
        <v>63.78</v>
      </c>
      <c r="N7" s="26">
        <v>49.12</v>
      </c>
      <c r="O7" s="25">
        <v>0</v>
      </c>
      <c r="P7" s="26">
        <v>65.157200000000003</v>
      </c>
      <c r="Q7" s="25">
        <v>0</v>
      </c>
      <c r="R7" s="26">
        <v>71.986000000000004</v>
      </c>
      <c r="S7" s="25">
        <v>0</v>
      </c>
      <c r="T7" s="26">
        <v>0</v>
      </c>
      <c r="U7" s="25">
        <v>0</v>
      </c>
      <c r="V7" s="26">
        <v>0</v>
      </c>
    </row>
    <row r="8" spans="1:22" ht="14.45" customHeight="1" x14ac:dyDescent="0.25">
      <c r="A8" s="19">
        <f t="shared" si="0"/>
        <v>7</v>
      </c>
      <c r="B8" s="27">
        <v>393</v>
      </c>
      <c r="C8" s="43" t="s">
        <v>514</v>
      </c>
      <c r="D8" s="43" t="s">
        <v>241</v>
      </c>
      <c r="E8" s="49" t="s">
        <v>515</v>
      </c>
      <c r="F8" s="19" t="str">
        <f>_xlfn.XLOOKUP(__xlnm._FilterDatabase_156[[#This Row],[SAPSA Number]],'DS Point summary'!A:A,'DS Point summary'!E:E)</f>
        <v>Lady</v>
      </c>
      <c r="G8" s="21">
        <f ca="1">_xlfn.XLOOKUP(__xlnm._FilterDatabase_156[[#This Row],[SAPSA Number]],'DS Point summary'!A:A,'DS Point summary'!F:F)</f>
        <v>57</v>
      </c>
      <c r="H8" s="21" t="s">
        <v>685</v>
      </c>
      <c r="I8" s="23">
        <f t="shared" si="1"/>
        <v>7</v>
      </c>
      <c r="J8" s="24">
        <f t="shared" si="2"/>
        <v>64.713220000000007</v>
      </c>
      <c r="K8" s="25">
        <v>63.299599999999998</v>
      </c>
      <c r="L8" s="26">
        <v>0</v>
      </c>
      <c r="M8" s="25">
        <v>23.392700000000001</v>
      </c>
      <c r="N8" s="26">
        <v>0</v>
      </c>
      <c r="O8" s="25">
        <v>74.168099999999995</v>
      </c>
      <c r="P8" s="26">
        <v>64.312799999999996</v>
      </c>
      <c r="Q8" s="25">
        <v>0</v>
      </c>
      <c r="R8" s="26">
        <v>57.579300000000003</v>
      </c>
      <c r="S8" s="25">
        <v>62.625799999999998</v>
      </c>
      <c r="T8" s="26">
        <v>0</v>
      </c>
      <c r="U8" s="25">
        <v>59.159799999999997</v>
      </c>
      <c r="V8" s="26">
        <v>0</v>
      </c>
    </row>
    <row r="9" spans="1:22" ht="14.45" customHeight="1" x14ac:dyDescent="0.25">
      <c r="A9" s="19">
        <f t="shared" si="0"/>
        <v>8</v>
      </c>
      <c r="B9" s="27">
        <v>6225</v>
      </c>
      <c r="C9" s="43" t="s">
        <v>286</v>
      </c>
      <c r="D9" s="43" t="s">
        <v>271</v>
      </c>
      <c r="E9" s="49" t="s">
        <v>287</v>
      </c>
      <c r="F9" s="19" t="str">
        <f>_xlfn.XLOOKUP(__xlnm._FilterDatabase_156[[#This Row],[SAPSA Number]],'DS Point summary'!A:A,'DS Point summary'!E:E)</f>
        <v>Lady</v>
      </c>
      <c r="G9" s="21">
        <f ca="1">_xlfn.XLOOKUP(__xlnm._FilterDatabase_156[[#This Row],[SAPSA Number]],'DS Point summary'!A:A,'DS Point summary'!F:F)</f>
        <v>40</v>
      </c>
      <c r="H9" s="21" t="s">
        <v>685</v>
      </c>
      <c r="I9" s="23">
        <f t="shared" si="1"/>
        <v>6</v>
      </c>
      <c r="J9" s="24">
        <f t="shared" si="2"/>
        <v>57.650959999999998</v>
      </c>
      <c r="K9" s="25">
        <v>53.454900000000002</v>
      </c>
      <c r="L9" s="26">
        <v>0</v>
      </c>
      <c r="M9" s="25">
        <v>57.059399999999997</v>
      </c>
      <c r="N9" s="26">
        <v>63.815399999999997</v>
      </c>
      <c r="O9" s="25">
        <v>62.953099999999999</v>
      </c>
      <c r="P9" s="26">
        <v>49.494</v>
      </c>
      <c r="Q9" s="25">
        <v>0</v>
      </c>
      <c r="R9" s="26">
        <v>0</v>
      </c>
      <c r="S9" s="25">
        <v>0</v>
      </c>
      <c r="T9" s="26">
        <v>0</v>
      </c>
      <c r="U9" s="25">
        <v>50.972000000000001</v>
      </c>
      <c r="V9" s="26">
        <v>0</v>
      </c>
    </row>
    <row r="10" spans="1:22" ht="14.45" customHeight="1" x14ac:dyDescent="0.25">
      <c r="A10" s="19">
        <f t="shared" si="0"/>
        <v>9</v>
      </c>
      <c r="B10" s="98">
        <v>6434</v>
      </c>
      <c r="C10" s="82" t="str">
        <f>_xlfn.XLOOKUP(__xlnm._FilterDatabase_156[[#This Row],[SAPSA Number]],'DS Point summary'!A:A,'DS Point summary'!B:B)</f>
        <v>Francois Robert</v>
      </c>
      <c r="D10" s="82" t="str">
        <f>_xlfn.XLOOKUP(__xlnm._FilterDatabase_156[[#This Row],[SAPSA Number]],'DS Point summary'!A:A,'DS Point summary'!C:C)</f>
        <v>Koekemoer</v>
      </c>
      <c r="E10" s="83" t="str">
        <f>_xlfn.XLOOKUP(__xlnm._FilterDatabase_156[[#This Row],[SAPSA Number]],'DS Point summary'!A:A,'DS Point summary'!D:D)</f>
        <v>FR</v>
      </c>
      <c r="F10" s="19" t="str">
        <f ca="1">_xlfn.XLOOKUP(__xlnm._FilterDatabase_156[[#This Row],[SAPSA Number]],'DS Point summary'!A:A,'DS Point summary'!E:E)</f>
        <v xml:space="preserve"> </v>
      </c>
      <c r="G10" s="21">
        <f ca="1">_xlfn.XLOOKUP(__xlnm._FilterDatabase_156[[#This Row],[SAPSA Number]],'DS Point summary'!A:A,'DS Point summary'!F:F)</f>
        <v>41</v>
      </c>
      <c r="H10" s="21" t="s">
        <v>685</v>
      </c>
      <c r="I10" s="23">
        <f t="shared" si="1"/>
        <v>4</v>
      </c>
      <c r="J10" s="24">
        <f t="shared" si="2"/>
        <v>57.58108</v>
      </c>
      <c r="K10" s="25">
        <v>0</v>
      </c>
      <c r="L10" s="26">
        <v>0</v>
      </c>
      <c r="M10" s="25">
        <v>73.610500000000002</v>
      </c>
      <c r="N10" s="26">
        <v>0</v>
      </c>
      <c r="O10" s="25">
        <v>72.875600000000006</v>
      </c>
      <c r="P10" s="26">
        <v>0</v>
      </c>
      <c r="Q10" s="25">
        <v>0</v>
      </c>
      <c r="R10" s="26">
        <v>0</v>
      </c>
      <c r="S10" s="25">
        <v>73.888499999999993</v>
      </c>
      <c r="T10" s="26">
        <v>0</v>
      </c>
      <c r="U10" s="25">
        <v>67.530799999999999</v>
      </c>
      <c r="V10" s="26">
        <v>0</v>
      </c>
    </row>
    <row r="11" spans="1:22" ht="14.45" customHeight="1" x14ac:dyDescent="0.25">
      <c r="A11" s="19">
        <f t="shared" si="0"/>
        <v>10</v>
      </c>
      <c r="B11" s="27">
        <v>6310</v>
      </c>
      <c r="C11" s="43" t="s">
        <v>692</v>
      </c>
      <c r="D11" s="43" t="s">
        <v>693</v>
      </c>
      <c r="E11" s="22" t="s">
        <v>73</v>
      </c>
      <c r="F11" s="19" t="str">
        <f ca="1">_xlfn.XLOOKUP(__xlnm._FilterDatabase_156[[#This Row],[SAPSA Number]],'DS Point summary'!A:A,'DS Point summary'!E:E)</f>
        <v xml:space="preserve"> </v>
      </c>
      <c r="G11" s="21">
        <f ca="1">_xlfn.XLOOKUP(__xlnm._FilterDatabase_156[[#This Row],[SAPSA Number]],'DS Point summary'!A:A,'DS Point summary'!F:F)</f>
        <v>28</v>
      </c>
      <c r="H11" s="21" t="s">
        <v>685</v>
      </c>
      <c r="I11" s="23">
        <f t="shared" si="1"/>
        <v>4</v>
      </c>
      <c r="J11" s="24">
        <f t="shared" si="2"/>
        <v>56.634720000000002</v>
      </c>
      <c r="K11" s="25">
        <v>0</v>
      </c>
      <c r="L11" s="26">
        <v>0</v>
      </c>
      <c r="M11" s="25">
        <v>66.265900000000002</v>
      </c>
      <c r="N11" s="26">
        <v>73.341800000000006</v>
      </c>
      <c r="O11" s="25">
        <v>0</v>
      </c>
      <c r="P11" s="26">
        <v>0</v>
      </c>
      <c r="Q11" s="25">
        <v>0</v>
      </c>
      <c r="R11" s="26">
        <v>70.598299999999995</v>
      </c>
      <c r="S11" s="25">
        <v>72.967600000000004</v>
      </c>
      <c r="T11" s="26">
        <v>0</v>
      </c>
      <c r="U11" s="25">
        <v>0</v>
      </c>
      <c r="V11" s="26">
        <v>0</v>
      </c>
    </row>
    <row r="12" spans="1:22" ht="14.45" customHeight="1" x14ac:dyDescent="0.25">
      <c r="A12" s="19">
        <f t="shared" si="0"/>
        <v>11</v>
      </c>
      <c r="B12" s="27">
        <v>572</v>
      </c>
      <c r="C12" s="82" t="str">
        <f>_xlfn.XLOOKUP(__xlnm._FilterDatabase_156[[#This Row],[SAPSA Number]],'DS Point summary'!A:A,'DS Point summary'!B:B)</f>
        <v>DJ</v>
      </c>
      <c r="D12" s="82" t="str">
        <f>_xlfn.XLOOKUP(__xlnm._FilterDatabase_156[[#This Row],[SAPSA Number]],'DS Point summary'!A:A,'DS Point summary'!C:C)</f>
        <v>Smith</v>
      </c>
      <c r="E12" s="83" t="str">
        <f>_xlfn.XLOOKUP(__xlnm._FilterDatabase_156[[#This Row],[SAPSA Number]],'DS Point summary'!A:A,'DS Point summary'!D:D)</f>
        <v>DJ</v>
      </c>
      <c r="F12" s="19" t="str">
        <f ca="1">_xlfn.XLOOKUP(__xlnm._FilterDatabase_156[[#This Row],[SAPSA Number]],'DS Point summary'!A:A,'DS Point summary'!E:E)</f>
        <v>S</v>
      </c>
      <c r="G12" s="21">
        <f ca="1">_xlfn.XLOOKUP(__xlnm._FilterDatabase_156[[#This Row],[SAPSA Number]],'DS Point summary'!A:A,'DS Point summary'!F:F)</f>
        <v>57</v>
      </c>
      <c r="H12" s="21" t="s">
        <v>685</v>
      </c>
      <c r="I12" s="23">
        <f t="shared" si="1"/>
        <v>3</v>
      </c>
      <c r="J12" s="24">
        <f t="shared" si="2"/>
        <v>52.303999999999995</v>
      </c>
      <c r="K12" s="25">
        <v>0</v>
      </c>
      <c r="L12" s="26">
        <v>0</v>
      </c>
      <c r="M12" s="25">
        <v>0</v>
      </c>
      <c r="N12" s="26">
        <v>0</v>
      </c>
      <c r="O12" s="25">
        <v>72.378699999999995</v>
      </c>
      <c r="P12" s="26">
        <v>0</v>
      </c>
      <c r="Q12" s="25">
        <v>0</v>
      </c>
      <c r="R12" s="26">
        <v>95.3001</v>
      </c>
      <c r="S12" s="25">
        <v>0</v>
      </c>
      <c r="T12" s="26">
        <v>0</v>
      </c>
      <c r="U12" s="25">
        <v>93.841200000000001</v>
      </c>
      <c r="V12" s="26">
        <v>0</v>
      </c>
    </row>
    <row r="13" spans="1:22" ht="14.45" customHeight="1" x14ac:dyDescent="0.25">
      <c r="A13" s="19">
        <f t="shared" si="0"/>
        <v>12</v>
      </c>
      <c r="B13" s="98">
        <v>3577</v>
      </c>
      <c r="C13" s="82" t="str">
        <f>_xlfn.XLOOKUP(__xlnm._FilterDatabase_156[[#This Row],[SAPSA Number]],'DS Point summary'!A:A,'DS Point summary'!B:B)</f>
        <v>Werner</v>
      </c>
      <c r="D13" s="82" t="str">
        <f>_xlfn.XLOOKUP(__xlnm._FilterDatabase_156[[#This Row],[SAPSA Number]],'DS Point summary'!A:A,'DS Point summary'!C:C)</f>
        <v>Britz</v>
      </c>
      <c r="E13" s="83" t="str">
        <f>_xlfn.XLOOKUP(__xlnm._FilterDatabase_156[[#This Row],[SAPSA Number]],'DS Point summary'!A:A,'DS Point summary'!D:D)</f>
        <v>w</v>
      </c>
      <c r="F13" s="19" t="str">
        <f ca="1">_xlfn.XLOOKUP(__xlnm._FilterDatabase_156[[#This Row],[SAPSA Number]],'DS Point summary'!A:A,'DS Point summary'!E:E)</f>
        <v xml:space="preserve"> </v>
      </c>
      <c r="G13" s="21">
        <f ca="1">_xlfn.XLOOKUP(__xlnm._FilterDatabase_156[[#This Row],[SAPSA Number]],'DS Point summary'!A:A,'DS Point summary'!F:F)</f>
        <v>41</v>
      </c>
      <c r="H13" s="21" t="s">
        <v>685</v>
      </c>
      <c r="I13" s="23">
        <f t="shared" si="1"/>
        <v>4</v>
      </c>
      <c r="J13" s="24">
        <f t="shared" si="2"/>
        <v>51.930359999999993</v>
      </c>
      <c r="K13" s="25">
        <v>0</v>
      </c>
      <c r="L13" s="26">
        <v>0</v>
      </c>
      <c r="M13" s="25">
        <v>0</v>
      </c>
      <c r="N13" s="26">
        <v>0</v>
      </c>
      <c r="O13" s="25">
        <v>0</v>
      </c>
      <c r="P13" s="26">
        <v>65.346699999999998</v>
      </c>
      <c r="Q13" s="25">
        <v>0</v>
      </c>
      <c r="R13" s="26">
        <v>0</v>
      </c>
      <c r="S13" s="25">
        <v>70.365899999999996</v>
      </c>
      <c r="T13" s="26">
        <v>58.630200000000002</v>
      </c>
      <c r="U13" s="25">
        <v>65.308999999999997</v>
      </c>
      <c r="V13" s="26">
        <v>0</v>
      </c>
    </row>
    <row r="14" spans="1:22" ht="14.45" customHeight="1" x14ac:dyDescent="0.25">
      <c r="A14" s="19">
        <f t="shared" si="0"/>
        <v>13</v>
      </c>
      <c r="B14" s="27">
        <v>5871</v>
      </c>
      <c r="C14" s="43" t="s">
        <v>95</v>
      </c>
      <c r="D14" s="43" t="s">
        <v>96</v>
      </c>
      <c r="E14" s="49" t="s">
        <v>97</v>
      </c>
      <c r="F14" s="19" t="str">
        <f ca="1">_xlfn.XLOOKUP(__xlnm._FilterDatabase_156[[#This Row],[SAPSA Number]],'DS Point summary'!A:A,'DS Point summary'!E:E)</f>
        <v>SS</v>
      </c>
      <c r="G14" s="21">
        <f ca="1">_xlfn.XLOOKUP(__xlnm._FilterDatabase_156[[#This Row],[SAPSA Number]],'DS Point summary'!A:A,'DS Point summary'!F:F)</f>
        <v>66</v>
      </c>
      <c r="H14" s="21" t="s">
        <v>685</v>
      </c>
      <c r="I14" s="23">
        <f t="shared" si="1"/>
        <v>7</v>
      </c>
      <c r="J14" s="24">
        <f t="shared" si="2"/>
        <v>51.535260000000008</v>
      </c>
      <c r="K14" s="25">
        <v>53.358800000000002</v>
      </c>
      <c r="L14" s="26">
        <v>0</v>
      </c>
      <c r="M14" s="25">
        <v>53.451700000000002</v>
      </c>
      <c r="N14" s="26">
        <v>46.426400000000001</v>
      </c>
      <c r="O14" s="25">
        <v>0</v>
      </c>
      <c r="P14" s="26">
        <v>49.970799999999997</v>
      </c>
      <c r="Q14" s="25">
        <v>0</v>
      </c>
      <c r="R14" s="26">
        <v>49.5535</v>
      </c>
      <c r="S14" s="25">
        <v>51.341500000000003</v>
      </c>
      <c r="T14" s="26">
        <v>0</v>
      </c>
      <c r="U14" s="25">
        <v>49.488199999999999</v>
      </c>
      <c r="V14" s="26">
        <v>0</v>
      </c>
    </row>
    <row r="15" spans="1:22" ht="14.45" customHeight="1" x14ac:dyDescent="0.25">
      <c r="A15" s="19">
        <f t="shared" si="0"/>
        <v>14</v>
      </c>
      <c r="B15" s="27">
        <v>4316</v>
      </c>
      <c r="C15" s="43" t="s">
        <v>602</v>
      </c>
      <c r="D15" s="43" t="s">
        <v>262</v>
      </c>
      <c r="E15" s="49" t="s">
        <v>603</v>
      </c>
      <c r="F15" s="19" t="str">
        <f ca="1">_xlfn.XLOOKUP(__xlnm._FilterDatabase_156[[#This Row],[SAPSA Number]],'DS Point summary'!A:A,'DS Point summary'!E:E)</f>
        <v>S</v>
      </c>
      <c r="G15" s="21">
        <f ca="1">_xlfn.XLOOKUP(__xlnm._FilterDatabase_156[[#This Row],[SAPSA Number]],'DS Point summary'!A:A,'DS Point summary'!F:F)</f>
        <v>52</v>
      </c>
      <c r="H15" s="21" t="s">
        <v>685</v>
      </c>
      <c r="I15" s="23">
        <f t="shared" si="1"/>
        <v>8</v>
      </c>
      <c r="J15" s="24">
        <f t="shared" si="2"/>
        <v>50.373120000000007</v>
      </c>
      <c r="K15" s="25">
        <v>41.894100000000002</v>
      </c>
      <c r="L15" s="26">
        <v>0</v>
      </c>
      <c r="M15" s="25">
        <v>47.929299999999998</v>
      </c>
      <c r="N15" s="26">
        <v>51.165999999999997</v>
      </c>
      <c r="O15" s="25">
        <v>58.810299999999998</v>
      </c>
      <c r="P15" s="26">
        <v>42.069400000000002</v>
      </c>
      <c r="Q15" s="25">
        <v>0</v>
      </c>
      <c r="R15" s="26">
        <v>43.174199999999999</v>
      </c>
      <c r="S15" s="25">
        <v>0</v>
      </c>
      <c r="T15" s="26">
        <v>50.135100000000001</v>
      </c>
      <c r="U15" s="25">
        <v>43.8249</v>
      </c>
      <c r="V15" s="26">
        <v>0</v>
      </c>
    </row>
    <row r="16" spans="1:22" ht="14.45" customHeight="1" x14ac:dyDescent="0.25">
      <c r="A16" s="19">
        <f t="shared" si="0"/>
        <v>15</v>
      </c>
      <c r="B16" s="46">
        <v>6395</v>
      </c>
      <c r="C16" s="82" t="s">
        <v>726</v>
      </c>
      <c r="D16" s="82" t="s">
        <v>727</v>
      </c>
      <c r="E16" s="83" t="str">
        <f>_xlfn.XLOOKUP(__xlnm._FilterDatabase_156[[#This Row],[SAPSA Number]],'DS Point summary'!A:A,'DS Point summary'!D:D)</f>
        <v>AJP</v>
      </c>
      <c r="F16" s="19" t="str">
        <f ca="1">_xlfn.XLOOKUP(__xlnm._FilterDatabase_156[[#This Row],[SAPSA Number]],'DS Point summary'!A:A,'DS Point summary'!E:E)</f>
        <v>S</v>
      </c>
      <c r="G16" s="21">
        <f ca="1">_xlfn.XLOOKUP(__xlnm._FilterDatabase_156[[#This Row],[SAPSA Number]],'DS Point summary'!A:A,'DS Point summary'!F:F)</f>
        <v>54</v>
      </c>
      <c r="H16" s="21" t="s">
        <v>685</v>
      </c>
      <c r="I16" s="23">
        <f t="shared" si="1"/>
        <v>5</v>
      </c>
      <c r="J16" s="24">
        <f t="shared" si="2"/>
        <v>49.869299999999996</v>
      </c>
      <c r="K16" s="25">
        <v>0</v>
      </c>
      <c r="L16" s="26">
        <v>0</v>
      </c>
      <c r="M16" s="25">
        <v>0</v>
      </c>
      <c r="N16" s="26">
        <v>49.702500000000001</v>
      </c>
      <c r="O16" s="25">
        <v>57.765099999999997</v>
      </c>
      <c r="P16" s="26">
        <v>31.494800000000001</v>
      </c>
      <c r="Q16" s="25">
        <v>0</v>
      </c>
      <c r="R16" s="26">
        <v>54.266100000000002</v>
      </c>
      <c r="S16" s="25">
        <v>56.118000000000002</v>
      </c>
      <c r="T16" s="26">
        <v>0</v>
      </c>
      <c r="U16" s="25">
        <v>0</v>
      </c>
      <c r="V16" s="26">
        <v>0</v>
      </c>
    </row>
    <row r="17" spans="1:22" ht="14.45" customHeight="1" x14ac:dyDescent="0.25">
      <c r="A17" s="19">
        <f t="shared" si="0"/>
        <v>16</v>
      </c>
      <c r="B17" s="27">
        <v>4441</v>
      </c>
      <c r="C17" s="82" t="str">
        <f>_xlfn.XLOOKUP(__xlnm._FilterDatabase_156[[#This Row],[SAPSA Number]],'DS Point summary'!A:A,'DS Point summary'!B:B)</f>
        <v>Byron</v>
      </c>
      <c r="D17" s="82" t="str">
        <f>_xlfn.XLOOKUP(__xlnm._FilterDatabase_156[[#This Row],[SAPSA Number]],'DS Point summary'!A:A,'DS Point summary'!C:C)</f>
        <v>van Heerden</v>
      </c>
      <c r="E17" s="83" t="str">
        <f>_xlfn.XLOOKUP(__xlnm._FilterDatabase_156[[#This Row],[SAPSA Number]],'DS Point summary'!A:A,'DS Point summary'!D:D)</f>
        <v>B</v>
      </c>
      <c r="F17" s="19" t="str">
        <f ca="1">_xlfn.XLOOKUP(__xlnm._FilterDatabase_156[[#This Row],[SAPSA Number]],'DS Point summary'!A:A,'DS Point summary'!E:E)</f>
        <v xml:space="preserve"> </v>
      </c>
      <c r="G17" s="21">
        <f ca="1">_xlfn.XLOOKUP(__xlnm._FilterDatabase_156[[#This Row],[SAPSA Number]],'DS Point summary'!A:A,'DS Point summary'!F:F)</f>
        <v>31</v>
      </c>
      <c r="H17" s="21" t="s">
        <v>685</v>
      </c>
      <c r="I17" s="23">
        <f t="shared" si="1"/>
        <v>3</v>
      </c>
      <c r="J17" s="24">
        <f t="shared" si="2"/>
        <v>43.504840000000002</v>
      </c>
      <c r="K17" s="25">
        <v>0</v>
      </c>
      <c r="L17" s="26">
        <v>0</v>
      </c>
      <c r="M17" s="25">
        <v>76.259600000000006</v>
      </c>
      <c r="N17" s="26">
        <v>0</v>
      </c>
      <c r="O17" s="25">
        <v>74.727999999999994</v>
      </c>
      <c r="P17" s="26">
        <v>0</v>
      </c>
      <c r="Q17" s="25">
        <v>0</v>
      </c>
      <c r="R17" s="26">
        <v>66.536600000000007</v>
      </c>
      <c r="S17" s="25">
        <v>0</v>
      </c>
      <c r="T17" s="26">
        <v>0</v>
      </c>
      <c r="U17" s="25">
        <v>0</v>
      </c>
      <c r="V17" s="26">
        <v>0</v>
      </c>
    </row>
    <row r="18" spans="1:22" ht="14.45" customHeight="1" x14ac:dyDescent="0.25">
      <c r="A18" s="19">
        <f t="shared" si="0"/>
        <v>17</v>
      </c>
      <c r="B18" s="27">
        <v>3576</v>
      </c>
      <c r="C18" s="82" t="str">
        <f>_xlfn.XLOOKUP(__xlnm._FilterDatabase_156[[#This Row],[SAPSA Number]],'DS Point summary'!A:A,'DS Point summary'!B:B)</f>
        <v>Christoff Mechiel</v>
      </c>
      <c r="D18" s="82" t="str">
        <f>_xlfn.XLOOKUP(__xlnm._FilterDatabase_156[[#This Row],[SAPSA Number]],'DS Point summary'!A:A,'DS Point summary'!C:C)</f>
        <v>Brandt</v>
      </c>
      <c r="E18" s="83" t="str">
        <f>_xlfn.XLOOKUP(__xlnm._FilterDatabase_156[[#This Row],[SAPSA Number]],'DS Point summary'!A:A,'DS Point summary'!D:D)</f>
        <v>CM</v>
      </c>
      <c r="F18" s="19" t="str">
        <f ca="1">_xlfn.XLOOKUP(__xlnm._FilterDatabase_156[[#This Row],[SAPSA Number]],'DS Point summary'!A:A,'DS Point summary'!E:E)</f>
        <v xml:space="preserve"> </v>
      </c>
      <c r="G18" s="21">
        <f ca="1">_xlfn.XLOOKUP(__xlnm._FilterDatabase_156[[#This Row],[SAPSA Number]],'DS Point summary'!A:A,'DS Point summary'!F:F)</f>
        <v>44</v>
      </c>
      <c r="H18" s="21" t="s">
        <v>685</v>
      </c>
      <c r="I18" s="23">
        <f t="shared" si="1"/>
        <v>2</v>
      </c>
      <c r="J18" s="24">
        <f t="shared" si="2"/>
        <v>36.19388</v>
      </c>
      <c r="K18" s="25">
        <v>0</v>
      </c>
      <c r="L18" s="26">
        <v>0</v>
      </c>
      <c r="M18" s="25">
        <v>80.969399999999993</v>
      </c>
      <c r="N18" s="26">
        <v>0</v>
      </c>
      <c r="O18" s="25">
        <v>0</v>
      </c>
      <c r="P18" s="26">
        <v>0</v>
      </c>
      <c r="Q18" s="25">
        <v>0</v>
      </c>
      <c r="R18" s="26">
        <v>100</v>
      </c>
      <c r="S18" s="25">
        <v>0</v>
      </c>
      <c r="T18" s="26">
        <v>0</v>
      </c>
      <c r="U18" s="25">
        <v>0</v>
      </c>
      <c r="V18" s="26">
        <v>0</v>
      </c>
    </row>
    <row r="19" spans="1:22" ht="14.45" customHeight="1" x14ac:dyDescent="0.25">
      <c r="A19" s="19">
        <f t="shared" si="0"/>
        <v>18</v>
      </c>
      <c r="B19" s="98">
        <v>269</v>
      </c>
      <c r="C19" s="82" t="str">
        <f>_xlfn.XLOOKUP(__xlnm._FilterDatabase_156[[#This Row],[SAPSA Number]],'DS Point summary'!A:A,'DS Point summary'!B:B)</f>
        <v>Ruark</v>
      </c>
      <c r="D19" s="82" t="str">
        <f>_xlfn.XLOOKUP(__xlnm._FilterDatabase_156[[#This Row],[SAPSA Number]],'DS Point summary'!A:A,'DS Point summary'!C:C)</f>
        <v>Swanepoel</v>
      </c>
      <c r="E19" s="83" t="str">
        <f>_xlfn.XLOOKUP(__xlnm._FilterDatabase_156[[#This Row],[SAPSA Number]],'DS Point summary'!A:A,'DS Point summary'!D:D)</f>
        <v>R</v>
      </c>
      <c r="F19" s="19" t="str">
        <f ca="1">_xlfn.XLOOKUP(__xlnm._FilterDatabase_156[[#This Row],[SAPSA Number]],'DS Point summary'!A:A,'DS Point summary'!E:E)</f>
        <v xml:space="preserve"> </v>
      </c>
      <c r="G19" s="21">
        <f ca="1">_xlfn.XLOOKUP(__xlnm._FilterDatabase_156[[#This Row],[SAPSA Number]],'DS Point summary'!A:A,'DS Point summary'!F:F)</f>
        <v>39</v>
      </c>
      <c r="H19" s="21" t="s">
        <v>685</v>
      </c>
      <c r="I19" s="23">
        <f t="shared" si="1"/>
        <v>3</v>
      </c>
      <c r="J19" s="24">
        <f t="shared" si="2"/>
        <v>31.067820000000001</v>
      </c>
      <c r="K19" s="25">
        <v>0</v>
      </c>
      <c r="L19" s="26">
        <v>0</v>
      </c>
      <c r="M19" s="25">
        <v>0</v>
      </c>
      <c r="N19" s="26">
        <v>0</v>
      </c>
      <c r="O19" s="25">
        <v>0</v>
      </c>
      <c r="P19" s="26">
        <v>41.858800000000002</v>
      </c>
      <c r="Q19" s="25">
        <v>0</v>
      </c>
      <c r="R19" s="26">
        <v>56.829300000000003</v>
      </c>
      <c r="S19" s="25">
        <v>56.651000000000003</v>
      </c>
      <c r="T19" s="26">
        <v>0</v>
      </c>
      <c r="U19" s="25">
        <v>0</v>
      </c>
      <c r="V19" s="26">
        <v>0</v>
      </c>
    </row>
    <row r="20" spans="1:22" ht="14.45" customHeight="1" x14ac:dyDescent="0.25">
      <c r="A20" s="19">
        <f t="shared" si="0"/>
        <v>19</v>
      </c>
      <c r="B20" s="27">
        <v>4272</v>
      </c>
      <c r="C20" s="82" t="str">
        <f>_xlfn.XLOOKUP(__xlnm._FilterDatabase_156[[#This Row],[SAPSA Number]],'DS Point summary'!A:A,'DS Point summary'!B:B)</f>
        <v>Theuns Fichardt</v>
      </c>
      <c r="D20" s="82" t="str">
        <f>_xlfn.XLOOKUP(__xlnm._FilterDatabase_156[[#This Row],[SAPSA Number]],'DS Point summary'!A:A,'DS Point summary'!C:C)</f>
        <v>Skea</v>
      </c>
      <c r="E20" s="83" t="str">
        <f>_xlfn.XLOOKUP(__xlnm._FilterDatabase_156[[#This Row],[SAPSA Number]],'DS Point summary'!A:A,'DS Point summary'!D:D)</f>
        <v>TF</v>
      </c>
      <c r="F20" s="19" t="str">
        <f ca="1">_xlfn.XLOOKUP(__xlnm._FilterDatabase_156[[#This Row],[SAPSA Number]],'DS Point summary'!A:A,'DS Point summary'!E:E)</f>
        <v xml:space="preserve"> </v>
      </c>
      <c r="G20" s="21">
        <f ca="1">_xlfn.XLOOKUP(__xlnm._FilterDatabase_156[[#This Row],[SAPSA Number]],'DS Point summary'!A:A,'DS Point summary'!F:F)</f>
        <v>49</v>
      </c>
      <c r="H20" s="21" t="s">
        <v>685</v>
      </c>
      <c r="I20" s="23">
        <f t="shared" si="1"/>
        <v>2</v>
      </c>
      <c r="J20" s="24">
        <f t="shared" si="2"/>
        <v>27.144780000000004</v>
      </c>
      <c r="K20" s="25">
        <v>0</v>
      </c>
      <c r="L20" s="26">
        <v>0</v>
      </c>
      <c r="M20" s="25">
        <v>0</v>
      </c>
      <c r="N20" s="26">
        <v>70.075199999999995</v>
      </c>
      <c r="O20" s="25">
        <v>65.648700000000005</v>
      </c>
      <c r="P20" s="26">
        <v>0</v>
      </c>
      <c r="Q20" s="25">
        <v>0</v>
      </c>
      <c r="R20" s="26">
        <v>0</v>
      </c>
      <c r="S20" s="25">
        <v>0</v>
      </c>
      <c r="T20" s="26">
        <v>0</v>
      </c>
      <c r="U20" s="25">
        <v>0</v>
      </c>
      <c r="V20" s="26">
        <v>0</v>
      </c>
    </row>
    <row r="21" spans="1:22" ht="14.45" customHeight="1" x14ac:dyDescent="0.25">
      <c r="A21" s="19">
        <f t="shared" si="0"/>
        <v>20</v>
      </c>
      <c r="B21" s="98">
        <v>6394</v>
      </c>
      <c r="C21" s="82" t="str">
        <f>_xlfn.XLOOKUP(__xlnm._FilterDatabase_156[[#This Row],[SAPSA Number]],'DS Point summary'!A:A,'DS Point summary'!B:B)</f>
        <v>Marthinus Jacobus</v>
      </c>
      <c r="D21" s="82" t="str">
        <f>_xlfn.XLOOKUP(__xlnm._FilterDatabase_156[[#This Row],[SAPSA Number]],'DS Point summary'!A:A,'DS Point summary'!C:C)</f>
        <v>Booysen</v>
      </c>
      <c r="E21" s="83" t="str">
        <f>_xlfn.XLOOKUP(__xlnm._FilterDatabase_156[[#This Row],[SAPSA Number]],'DS Point summary'!A:A,'DS Point summary'!D:D)</f>
        <v>MJ</v>
      </c>
      <c r="F21" s="19" t="str">
        <f ca="1">_xlfn.XLOOKUP(__xlnm._FilterDatabase_156[[#This Row],[SAPSA Number]],'DS Point summary'!A:A,'DS Point summary'!E:E)</f>
        <v xml:space="preserve"> </v>
      </c>
      <c r="G21" s="21">
        <f ca="1">_xlfn.XLOOKUP(__xlnm._FilterDatabase_156[[#This Row],[SAPSA Number]],'DS Point summary'!A:A,'DS Point summary'!F:F)</f>
        <v>45</v>
      </c>
      <c r="H21" s="21" t="s">
        <v>685</v>
      </c>
      <c r="I21" s="23">
        <f t="shared" si="1"/>
        <v>2</v>
      </c>
      <c r="J21" s="24">
        <f t="shared" si="2"/>
        <v>24.08868</v>
      </c>
      <c r="K21" s="25">
        <v>0</v>
      </c>
      <c r="L21" s="26">
        <v>0</v>
      </c>
      <c r="M21" s="25">
        <v>0</v>
      </c>
      <c r="N21" s="26">
        <v>0</v>
      </c>
      <c r="O21" s="25">
        <v>60.949100000000001</v>
      </c>
      <c r="P21" s="26">
        <v>59.494300000000003</v>
      </c>
      <c r="Q21" s="25">
        <v>0</v>
      </c>
      <c r="R21" s="26">
        <v>0</v>
      </c>
      <c r="S21" s="25">
        <v>0</v>
      </c>
      <c r="T21" s="26">
        <v>0</v>
      </c>
      <c r="U21" s="25">
        <v>0</v>
      </c>
      <c r="V21" s="26">
        <v>0</v>
      </c>
    </row>
    <row r="22" spans="1:22" ht="14.45" customHeight="1" x14ac:dyDescent="0.25">
      <c r="A22" s="19">
        <f t="shared" si="0"/>
        <v>21</v>
      </c>
      <c r="B22" s="134">
        <v>138</v>
      </c>
      <c r="C22" s="82" t="str">
        <f>_xlfn.XLOOKUP(__xlnm._FilterDatabase_156[[#This Row],[SAPSA Number]],'DS Point summary'!A:A,'DS Point summary'!B:B)</f>
        <v>Lorette</v>
      </c>
      <c r="D22" s="82" t="str">
        <f>_xlfn.XLOOKUP(__xlnm._FilterDatabase_156[[#This Row],[SAPSA Number]],'DS Point summary'!A:A,'DS Point summary'!C:C)</f>
        <v>Janse van Rensburg</v>
      </c>
      <c r="E22" s="83" t="str">
        <f>_xlfn.XLOOKUP(__xlnm._FilterDatabase_156[[#This Row],[SAPSA Number]],'DS Point summary'!A:A,'DS Point summary'!D:D)</f>
        <v>L</v>
      </c>
      <c r="F22" s="19" t="str">
        <f>_xlfn.XLOOKUP(__xlnm._FilterDatabase_156[[#This Row],[SAPSA Number]],'DS Point summary'!A:A,'DS Point summary'!E:E)</f>
        <v>Lady</v>
      </c>
      <c r="G22" s="21">
        <f ca="1">_xlfn.XLOOKUP(__xlnm._FilterDatabase_156[[#This Row],[SAPSA Number]],'DS Point summary'!A:A,'DS Point summary'!F:F)</f>
        <v>60</v>
      </c>
      <c r="H22" s="21" t="s">
        <v>685</v>
      </c>
      <c r="I22" s="23">
        <f t="shared" si="1"/>
        <v>3</v>
      </c>
      <c r="J22" s="24">
        <f t="shared" si="2"/>
        <v>21.729379999999999</v>
      </c>
      <c r="K22" s="25">
        <v>0</v>
      </c>
      <c r="L22" s="26">
        <v>0</v>
      </c>
      <c r="M22" s="25">
        <v>0</v>
      </c>
      <c r="N22" s="26">
        <v>0</v>
      </c>
      <c r="O22" s="25">
        <v>0</v>
      </c>
      <c r="P22" s="26">
        <v>0</v>
      </c>
      <c r="Q22" s="25">
        <v>0</v>
      </c>
      <c r="R22" s="26">
        <v>0</v>
      </c>
      <c r="S22" s="25">
        <v>35.4848</v>
      </c>
      <c r="T22" s="26">
        <v>34.911299999999997</v>
      </c>
      <c r="U22" s="25">
        <v>38.250799999999998</v>
      </c>
      <c r="V22" s="26">
        <v>0</v>
      </c>
    </row>
    <row r="23" spans="1:22" ht="14.45" customHeight="1" x14ac:dyDescent="0.25">
      <c r="A23" s="19">
        <f t="shared" si="0"/>
        <v>22</v>
      </c>
      <c r="B23" s="20">
        <v>3339</v>
      </c>
      <c r="C23" s="82" t="str">
        <f>_xlfn.XLOOKUP(__xlnm._FilterDatabase_156[[#This Row],[SAPSA Number]],'DS Point summary'!A:A,'DS Point summary'!B:B)</f>
        <v>Hendrik Johannes</v>
      </c>
      <c r="D23" s="82" t="str">
        <f>_xlfn.XLOOKUP(__xlnm._FilterDatabase_156[[#This Row],[SAPSA Number]],'DS Point summary'!A:A,'DS Point summary'!C:C)</f>
        <v>Joubert</v>
      </c>
      <c r="E23" s="83" t="str">
        <f>_xlfn.XLOOKUP(__xlnm._FilterDatabase_156[[#This Row],[SAPSA Number]],'DS Point summary'!A:A,'DS Point summary'!D:D)</f>
        <v>HJ</v>
      </c>
      <c r="F23" s="19" t="str">
        <f ca="1">_xlfn.XLOOKUP(__xlnm._FilterDatabase_156[[#This Row],[SAPSA Number]],'DS Point summary'!A:A,'DS Point summary'!E:E)</f>
        <v xml:space="preserve"> </v>
      </c>
      <c r="G23" s="21">
        <f ca="1">_xlfn.XLOOKUP(__xlnm._FilterDatabase_156[[#This Row],[SAPSA Number]],'DS Point summary'!A:A,'DS Point summary'!F:F)</f>
        <v>49</v>
      </c>
      <c r="H23" s="21" t="s">
        <v>685</v>
      </c>
      <c r="I23" s="23">
        <f t="shared" si="1"/>
        <v>2</v>
      </c>
      <c r="J23" s="24">
        <f t="shared" si="2"/>
        <v>18.180039999999998</v>
      </c>
      <c r="K23" s="25">
        <v>0</v>
      </c>
      <c r="L23" s="26">
        <v>0</v>
      </c>
      <c r="M23" s="25">
        <v>0</v>
      </c>
      <c r="N23" s="26">
        <v>0</v>
      </c>
      <c r="O23" s="25">
        <v>0</v>
      </c>
      <c r="P23" s="26">
        <v>43.011899999999997</v>
      </c>
      <c r="Q23" s="25">
        <v>0</v>
      </c>
      <c r="R23" s="26">
        <v>0</v>
      </c>
      <c r="S23" s="25">
        <v>0</v>
      </c>
      <c r="T23" s="26">
        <v>0</v>
      </c>
      <c r="U23" s="25">
        <v>47.888300000000001</v>
      </c>
      <c r="V23" s="26">
        <v>0</v>
      </c>
    </row>
    <row r="24" spans="1:22" ht="14.45" customHeight="1" x14ac:dyDescent="0.25">
      <c r="A24" s="19">
        <f t="shared" si="0"/>
        <v>23</v>
      </c>
      <c r="B24" s="134">
        <v>6564</v>
      </c>
      <c r="C24" s="82" t="str">
        <f>_xlfn.XLOOKUP(__xlnm._FilterDatabase_156[[#This Row],[SAPSA Number]],'DS Point summary'!A:A,'DS Point summary'!B:B)</f>
        <v xml:space="preserve">Schalk </v>
      </c>
      <c r="D24" s="82" t="str">
        <f>_xlfn.XLOOKUP(__xlnm._FilterDatabase_156[[#This Row],[SAPSA Number]],'DS Point summary'!A:A,'DS Point summary'!C:C)</f>
        <v>van Jaarsveld</v>
      </c>
      <c r="E24" s="83" t="str">
        <f>_xlfn.XLOOKUP(__xlnm._FilterDatabase_156[[#This Row],[SAPSA Number]],'DS Point summary'!A:A,'DS Point summary'!D:D)</f>
        <v>WS</v>
      </c>
      <c r="F24" s="19" t="str">
        <f ca="1">_xlfn.XLOOKUP(__xlnm._FilterDatabase_156[[#This Row],[SAPSA Number]],'DS Point summary'!A:A,'DS Point summary'!E:E)</f>
        <v xml:space="preserve"> </v>
      </c>
      <c r="G24" s="21">
        <f ca="1">_xlfn.XLOOKUP(__xlnm._FilterDatabase_156[[#This Row],[SAPSA Number]],'DS Point summary'!A:A,'DS Point summary'!F:F)</f>
        <v>38</v>
      </c>
      <c r="H24" s="21" t="s">
        <v>685</v>
      </c>
      <c r="I24" s="23">
        <f t="shared" si="1"/>
        <v>1</v>
      </c>
      <c r="J24" s="24">
        <f t="shared" si="2"/>
        <v>14.829820000000002</v>
      </c>
      <c r="K24" s="25">
        <v>0</v>
      </c>
      <c r="L24" s="26">
        <v>0</v>
      </c>
      <c r="M24" s="25">
        <v>0</v>
      </c>
      <c r="N24" s="26">
        <v>0</v>
      </c>
      <c r="O24" s="25">
        <v>0</v>
      </c>
      <c r="P24" s="26">
        <v>0</v>
      </c>
      <c r="Q24" s="25">
        <v>0</v>
      </c>
      <c r="R24" s="26">
        <v>74.149100000000004</v>
      </c>
      <c r="S24" s="25">
        <v>0</v>
      </c>
      <c r="T24" s="26">
        <v>0</v>
      </c>
      <c r="U24" s="25">
        <v>0</v>
      </c>
      <c r="V24" s="26">
        <v>0</v>
      </c>
    </row>
    <row r="25" spans="1:22" ht="14.45" customHeight="1" x14ac:dyDescent="0.25">
      <c r="A25" s="19">
        <f t="shared" si="0"/>
        <v>24</v>
      </c>
      <c r="B25" s="27">
        <v>5760</v>
      </c>
      <c r="C25" s="82" t="str">
        <f>_xlfn.XLOOKUP(__xlnm._FilterDatabase_156[[#This Row],[SAPSA Number]],'DS Point summary'!A:A,'DS Point summary'!B:B)</f>
        <v>Jeann</v>
      </c>
      <c r="D25" s="82" t="str">
        <f>_xlfn.XLOOKUP(__xlnm._FilterDatabase_156[[#This Row],[SAPSA Number]],'DS Point summary'!A:A,'DS Point summary'!C:C)</f>
        <v>van Rooyen</v>
      </c>
      <c r="E25" s="83" t="str">
        <f>_xlfn.XLOOKUP(__xlnm._FilterDatabase_156[[#This Row],[SAPSA Number]],'DS Point summary'!A:A,'DS Point summary'!D:D)</f>
        <v>J</v>
      </c>
      <c r="F25" s="19" t="str">
        <f ca="1">_xlfn.XLOOKUP(__xlnm._FilterDatabase_156[[#This Row],[SAPSA Number]],'DS Point summary'!A:A,'DS Point summary'!E:E)</f>
        <v xml:space="preserve"> </v>
      </c>
      <c r="G25" s="21">
        <f ca="1">_xlfn.XLOOKUP(__xlnm._FilterDatabase_156[[#This Row],[SAPSA Number]],'DS Point summary'!A:A,'DS Point summary'!F:F)</f>
        <v>38</v>
      </c>
      <c r="H25" s="21" t="s">
        <v>685</v>
      </c>
      <c r="I25" s="23">
        <f t="shared" si="1"/>
        <v>1</v>
      </c>
      <c r="J25" s="24">
        <f t="shared" si="2"/>
        <v>13.978720000000001</v>
      </c>
      <c r="K25" s="25">
        <v>0</v>
      </c>
      <c r="L25" s="26">
        <v>0</v>
      </c>
      <c r="M25" s="25">
        <v>69.893600000000006</v>
      </c>
      <c r="N25" s="26">
        <v>0</v>
      </c>
      <c r="O25" s="25">
        <v>0</v>
      </c>
      <c r="P25" s="26">
        <v>0</v>
      </c>
      <c r="Q25" s="25">
        <v>0</v>
      </c>
      <c r="R25" s="26">
        <v>0</v>
      </c>
      <c r="S25" s="25">
        <v>0</v>
      </c>
      <c r="T25" s="26">
        <v>0</v>
      </c>
      <c r="U25" s="25">
        <v>0</v>
      </c>
      <c r="V25" s="26">
        <v>0</v>
      </c>
    </row>
    <row r="26" spans="1:22" ht="14.45" customHeight="1" x14ac:dyDescent="0.25">
      <c r="A26" s="19">
        <f t="shared" si="0"/>
        <v>25</v>
      </c>
      <c r="B26" s="20">
        <v>3338</v>
      </c>
      <c r="C26" s="82" t="str">
        <f>_xlfn.XLOOKUP(__xlnm._FilterDatabase_156[[#This Row],[SAPSA Number]],'DS Point summary'!A:A,'DS Point summary'!B:B)</f>
        <v>Carl Johann</v>
      </c>
      <c r="D26" s="82" t="str">
        <f>_xlfn.XLOOKUP(__xlnm._FilterDatabase_156[[#This Row],[SAPSA Number]],'DS Point summary'!A:A,'DS Point summary'!C:C)</f>
        <v>Brandt</v>
      </c>
      <c r="E26" s="83" t="str">
        <f>_xlfn.XLOOKUP(__xlnm._FilterDatabase_156[[#This Row],[SAPSA Number]],'DS Point summary'!A:A,'DS Point summary'!D:D)</f>
        <v>CJ</v>
      </c>
      <c r="F26" s="19" t="str">
        <f ca="1">_xlfn.XLOOKUP(__xlnm._FilterDatabase_156[[#This Row],[SAPSA Number]],'DS Point summary'!A:A,'DS Point summary'!E:E)</f>
        <v>S</v>
      </c>
      <c r="G26" s="21">
        <f ca="1">_xlfn.XLOOKUP(__xlnm._FilterDatabase_156[[#This Row],[SAPSA Number]],'DS Point summary'!A:A,'DS Point summary'!F:F)</f>
        <v>51</v>
      </c>
      <c r="H26" s="21" t="s">
        <v>685</v>
      </c>
      <c r="I26" s="23">
        <f t="shared" si="1"/>
        <v>1</v>
      </c>
      <c r="J26" s="24">
        <f t="shared" si="2"/>
        <v>12.915620000000001</v>
      </c>
      <c r="K26" s="25">
        <v>0</v>
      </c>
      <c r="L26" s="26">
        <v>0</v>
      </c>
      <c r="M26" s="25">
        <v>64.578100000000006</v>
      </c>
      <c r="N26" s="26">
        <v>0</v>
      </c>
      <c r="O26" s="25">
        <v>0</v>
      </c>
      <c r="P26" s="26">
        <v>0</v>
      </c>
      <c r="Q26" s="25">
        <v>0</v>
      </c>
      <c r="R26" s="26">
        <v>0</v>
      </c>
      <c r="S26" s="25">
        <v>0</v>
      </c>
      <c r="T26" s="26">
        <v>0</v>
      </c>
      <c r="U26" s="25">
        <v>0</v>
      </c>
      <c r="V26" s="26">
        <v>0</v>
      </c>
    </row>
    <row r="27" spans="1:22" ht="14.45" customHeight="1" x14ac:dyDescent="0.25">
      <c r="A27" s="19">
        <f t="shared" si="0"/>
        <v>26</v>
      </c>
      <c r="B27" s="27">
        <v>3703</v>
      </c>
      <c r="C27" s="82" t="str">
        <f>_xlfn.XLOOKUP(__xlnm._FilterDatabase_156[[#This Row],[SAPSA Number]],'DS Point summary'!A:A,'DS Point summary'!B:B)</f>
        <v>Gregory Andrew</v>
      </c>
      <c r="D27" s="82" t="str">
        <f>_xlfn.XLOOKUP(__xlnm._FilterDatabase_156[[#This Row],[SAPSA Number]],'DS Point summary'!A:A,'DS Point summary'!C:C)</f>
        <v>Salzwedel</v>
      </c>
      <c r="E27" s="83" t="str">
        <f>_xlfn.XLOOKUP(__xlnm._FilterDatabase_156[[#This Row],[SAPSA Number]],'DS Point summary'!A:A,'DS Point summary'!D:D)</f>
        <v>G</v>
      </c>
      <c r="F27" s="19" t="str">
        <f ca="1">_xlfn.XLOOKUP(__xlnm._FilterDatabase_156[[#This Row],[SAPSA Number]],'DS Point summary'!A:A,'DS Point summary'!E:E)</f>
        <v>S</v>
      </c>
      <c r="G27" s="21">
        <f ca="1">_xlfn.XLOOKUP(__xlnm._FilterDatabase_156[[#This Row],[SAPSA Number]],'DS Point summary'!A:A,'DS Point summary'!F:F)</f>
        <v>53</v>
      </c>
      <c r="H27" s="21" t="s">
        <v>685</v>
      </c>
      <c r="I27" s="23">
        <f t="shared" si="1"/>
        <v>1</v>
      </c>
      <c r="J27" s="24">
        <f t="shared" si="2"/>
        <v>12.697880000000001</v>
      </c>
      <c r="K27" s="25">
        <v>63.489400000000003</v>
      </c>
      <c r="L27" s="26">
        <v>0</v>
      </c>
      <c r="M27" s="25">
        <v>0</v>
      </c>
      <c r="N27" s="26">
        <v>0</v>
      </c>
      <c r="O27" s="25">
        <v>0</v>
      </c>
      <c r="P27" s="26">
        <v>0</v>
      </c>
      <c r="Q27" s="25">
        <v>0</v>
      </c>
      <c r="R27" s="26">
        <v>0</v>
      </c>
      <c r="S27" s="25">
        <v>0</v>
      </c>
      <c r="T27" s="26">
        <v>0</v>
      </c>
      <c r="U27" s="25">
        <v>0</v>
      </c>
      <c r="V27" s="26">
        <v>0</v>
      </c>
    </row>
    <row r="28" spans="1:22" ht="14.45" customHeight="1" x14ac:dyDescent="0.25">
      <c r="A28" s="19">
        <f t="shared" si="0"/>
        <v>27</v>
      </c>
      <c r="B28" s="27">
        <v>2089</v>
      </c>
      <c r="C28" s="82" t="str">
        <f>_xlfn.XLOOKUP(__xlnm._FilterDatabase_156[[#This Row],[SAPSA Number]],'DS Point summary'!A:A,'DS Point summary'!B:B)</f>
        <v>Doané</v>
      </c>
      <c r="D28" s="82" t="str">
        <f>_xlfn.XLOOKUP(__xlnm._FilterDatabase_156[[#This Row],[SAPSA Number]],'DS Point summary'!A:A,'DS Point summary'!C:C)</f>
        <v>Vermooten</v>
      </c>
      <c r="E28" s="83" t="str">
        <f>_xlfn.XLOOKUP(__xlnm._FilterDatabase_156[[#This Row],[SAPSA Number]],'DS Point summary'!A:A,'DS Point summary'!D:D)</f>
        <v>D</v>
      </c>
      <c r="F28" s="19" t="str">
        <f ca="1">_xlfn.XLOOKUP(__xlnm._FilterDatabase_156[[#This Row],[SAPSA Number]],'DS Point summary'!A:A,'DS Point summary'!E:E)</f>
        <v xml:space="preserve"> </v>
      </c>
      <c r="G28" s="21">
        <f ca="1">_xlfn.XLOOKUP(__xlnm._FilterDatabase_156[[#This Row],[SAPSA Number]],'DS Point summary'!A:A,'DS Point summary'!F:F)</f>
        <v>39</v>
      </c>
      <c r="H28" s="21" t="s">
        <v>685</v>
      </c>
      <c r="I28" s="23">
        <f t="shared" si="1"/>
        <v>1</v>
      </c>
      <c r="J28" s="24">
        <f t="shared" si="2"/>
        <v>12.39912</v>
      </c>
      <c r="K28" s="25">
        <v>0</v>
      </c>
      <c r="L28" s="26">
        <v>0</v>
      </c>
      <c r="M28" s="25">
        <v>61.995600000000003</v>
      </c>
      <c r="N28" s="26">
        <v>0</v>
      </c>
      <c r="O28" s="25">
        <v>0</v>
      </c>
      <c r="P28" s="26">
        <v>0</v>
      </c>
      <c r="Q28" s="25">
        <v>0</v>
      </c>
      <c r="R28" s="26">
        <v>0</v>
      </c>
      <c r="S28" s="25">
        <v>0</v>
      </c>
      <c r="T28" s="26">
        <v>0</v>
      </c>
      <c r="U28" s="25">
        <v>0</v>
      </c>
      <c r="V28" s="26">
        <v>0</v>
      </c>
    </row>
    <row r="29" spans="1:22" ht="14.45" customHeight="1" x14ac:dyDescent="0.25">
      <c r="A29" s="19">
        <f t="shared" si="0"/>
        <v>28</v>
      </c>
      <c r="B29" s="27">
        <v>1142</v>
      </c>
      <c r="C29" s="82" t="str">
        <f>_xlfn.XLOOKUP(__xlnm._FilterDatabase_156[[#This Row],[SAPSA Number]],'DS Point summary'!A:A,'DS Point summary'!B:B)</f>
        <v>Craig John</v>
      </c>
      <c r="D29" s="82" t="str">
        <f>_xlfn.XLOOKUP(__xlnm._FilterDatabase_156[[#This Row],[SAPSA Number]],'DS Point summary'!A:A,'DS Point summary'!C:C)</f>
        <v>Franck</v>
      </c>
      <c r="E29" s="83" t="str">
        <f>_xlfn.XLOOKUP(__xlnm._FilterDatabase_156[[#This Row],[SAPSA Number]],'DS Point summary'!A:A,'DS Point summary'!D:D)</f>
        <v>CJ</v>
      </c>
      <c r="F29" s="19" t="str">
        <f ca="1">_xlfn.XLOOKUP(__xlnm._FilterDatabase_156[[#This Row],[SAPSA Number]],'DS Point summary'!A:A,'DS Point summary'!E:E)</f>
        <v xml:space="preserve"> </v>
      </c>
      <c r="G29" s="21">
        <f ca="1">_xlfn.XLOOKUP(__xlnm._FilterDatabase_156[[#This Row],[SAPSA Number]],'DS Point summary'!A:A,'DS Point summary'!F:F)</f>
        <v>49</v>
      </c>
      <c r="H29" s="21" t="s">
        <v>685</v>
      </c>
      <c r="I29" s="23">
        <f t="shared" si="1"/>
        <v>1</v>
      </c>
      <c r="J29" s="24">
        <f t="shared" si="2"/>
        <v>11.0936</v>
      </c>
      <c r="K29" s="25">
        <v>0</v>
      </c>
      <c r="L29" s="26">
        <v>0</v>
      </c>
      <c r="M29" s="25">
        <v>55.468000000000004</v>
      </c>
      <c r="N29" s="26">
        <v>0</v>
      </c>
      <c r="O29" s="25">
        <v>0</v>
      </c>
      <c r="P29" s="26">
        <v>0</v>
      </c>
      <c r="Q29" s="25">
        <v>0</v>
      </c>
      <c r="R29" s="26">
        <v>0</v>
      </c>
      <c r="S29" s="25">
        <v>0</v>
      </c>
      <c r="T29" s="26">
        <v>0</v>
      </c>
      <c r="U29" s="25">
        <v>0</v>
      </c>
      <c r="V29" s="26">
        <v>0</v>
      </c>
    </row>
    <row r="30" spans="1:22" ht="14.45" customHeight="1" x14ac:dyDescent="0.25">
      <c r="A30" s="19">
        <f t="shared" si="0"/>
        <v>29</v>
      </c>
      <c r="B30" s="98">
        <v>6381</v>
      </c>
      <c r="C30" s="82" t="str">
        <f>_xlfn.XLOOKUP(__xlnm._FilterDatabase_156[[#This Row],[SAPSA Number]],'DS Point summary'!A:A,'DS Point summary'!B:B)</f>
        <v>Gavin Alexander</v>
      </c>
      <c r="D30" s="82" t="str">
        <f>_xlfn.XLOOKUP(__xlnm._FilterDatabase_156[[#This Row],[SAPSA Number]],'DS Point summary'!A:A,'DS Point summary'!C:C)</f>
        <v>Riley</v>
      </c>
      <c r="E30" s="83" t="str">
        <f>_xlfn.XLOOKUP(__xlnm._FilterDatabase_156[[#This Row],[SAPSA Number]],'DS Point summary'!A:A,'DS Point summary'!D:D)</f>
        <v>GA</v>
      </c>
      <c r="F30" s="19" t="str">
        <f ca="1">_xlfn.XLOOKUP(__xlnm._FilterDatabase_156[[#This Row],[SAPSA Number]],'DS Point summary'!A:A,'DS Point summary'!E:E)</f>
        <v xml:space="preserve"> </v>
      </c>
      <c r="G30" s="21">
        <f ca="1">_xlfn.XLOOKUP(__xlnm._FilterDatabase_156[[#This Row],[SAPSA Number]],'DS Point summary'!A:A,'DS Point summary'!F:F)</f>
        <v>25</v>
      </c>
      <c r="H30" s="21" t="s">
        <v>685</v>
      </c>
      <c r="I30" s="23">
        <f t="shared" si="1"/>
        <v>1</v>
      </c>
      <c r="J30" s="24">
        <f t="shared" si="2"/>
        <v>10.507400000000001</v>
      </c>
      <c r="K30" s="25">
        <v>0</v>
      </c>
      <c r="L30" s="26">
        <v>0</v>
      </c>
      <c r="M30" s="25">
        <v>52.536999999999999</v>
      </c>
      <c r="N30" s="26">
        <v>0</v>
      </c>
      <c r="O30" s="25">
        <v>0</v>
      </c>
      <c r="P30" s="26">
        <v>0</v>
      </c>
      <c r="Q30" s="25">
        <v>0</v>
      </c>
      <c r="R30" s="26">
        <v>0</v>
      </c>
      <c r="S30" s="25">
        <v>0</v>
      </c>
      <c r="T30" s="26">
        <v>0</v>
      </c>
      <c r="U30" s="25">
        <v>0</v>
      </c>
      <c r="V30" s="26">
        <v>0</v>
      </c>
    </row>
    <row r="31" spans="1:22" ht="14.45" customHeight="1" x14ac:dyDescent="0.25">
      <c r="A31" s="19">
        <f t="shared" si="0"/>
        <v>30</v>
      </c>
      <c r="B31" s="28">
        <v>6633</v>
      </c>
      <c r="C31" s="82" t="str">
        <f>_xlfn.XLOOKUP(__xlnm._FilterDatabase_156[[#This Row],[SAPSA Number]],'DS Point summary'!A:A,'DS Point summary'!B:B)</f>
        <v>Allessandro Raffaele</v>
      </c>
      <c r="D31" s="82" t="str">
        <f>_xlfn.XLOOKUP(__xlnm._FilterDatabase_156[[#This Row],[SAPSA Number]],'DS Point summary'!A:A,'DS Point summary'!C:C)</f>
        <v>Paschini</v>
      </c>
      <c r="E31" s="83" t="str">
        <f>_xlfn.XLOOKUP(__xlnm._FilterDatabase_156[[#This Row],[SAPSA Number]],'DS Point summary'!A:A,'DS Point summary'!D:D)</f>
        <v>AR</v>
      </c>
      <c r="F31" s="19" t="str">
        <f ca="1">_xlfn.XLOOKUP(__xlnm._FilterDatabase_156[[#This Row],[SAPSA Number]],'DS Point summary'!A:A,'DS Point summary'!E:E)</f>
        <v xml:space="preserve"> </v>
      </c>
      <c r="G31" s="21">
        <f ca="1">_xlfn.XLOOKUP(__xlnm._FilterDatabase_156[[#This Row],[SAPSA Number]],'DS Point summary'!A:A,'DS Point summary'!F:F)</f>
        <v>22</v>
      </c>
      <c r="H31" s="21" t="s">
        <v>685</v>
      </c>
      <c r="I31" s="23">
        <f t="shared" si="1"/>
        <v>1</v>
      </c>
      <c r="J31" s="24">
        <f t="shared" si="2"/>
        <v>9.0339200000000002</v>
      </c>
      <c r="K31" s="25">
        <v>0</v>
      </c>
      <c r="L31" s="26">
        <v>0</v>
      </c>
      <c r="M31" s="25">
        <v>0</v>
      </c>
      <c r="N31" s="26">
        <v>0</v>
      </c>
      <c r="O31" s="25">
        <v>0</v>
      </c>
      <c r="P31" s="26">
        <v>0</v>
      </c>
      <c r="Q31" s="25">
        <v>0</v>
      </c>
      <c r="R31" s="26">
        <v>0</v>
      </c>
      <c r="S31" s="25">
        <v>0</v>
      </c>
      <c r="T31" s="26">
        <v>0</v>
      </c>
      <c r="U31" s="25">
        <v>45.169600000000003</v>
      </c>
      <c r="V31" s="26">
        <v>0</v>
      </c>
    </row>
    <row r="32" spans="1:22" ht="14.45" customHeight="1" x14ac:dyDescent="0.25">
      <c r="A32" s="19">
        <f t="shared" si="0"/>
        <v>31</v>
      </c>
      <c r="B32" s="27">
        <v>250</v>
      </c>
      <c r="C32" s="82" t="str">
        <f>_xlfn.XLOOKUP(__xlnm._FilterDatabase_156[[#This Row],[SAPSA Number]],'DS Point summary'!A:A,'DS Point summary'!B:B)</f>
        <v>Adriano Walter</v>
      </c>
      <c r="D32" s="82" t="str">
        <f>_xlfn.XLOOKUP(__xlnm._FilterDatabase_156[[#This Row],[SAPSA Number]],'DS Point summary'!A:A,'DS Point summary'!C:C)</f>
        <v>Paschini</v>
      </c>
      <c r="E32" s="83" t="str">
        <f>_xlfn.XLOOKUP(__xlnm._FilterDatabase_156[[#This Row],[SAPSA Number]],'DS Point summary'!A:A,'DS Point summary'!D:D)</f>
        <v>AW</v>
      </c>
      <c r="F32" s="19" t="str">
        <f ca="1">_xlfn.XLOOKUP(__xlnm._FilterDatabase_156[[#This Row],[SAPSA Number]],'DS Point summary'!A:A,'DS Point summary'!E:E)</f>
        <v>SS</v>
      </c>
      <c r="G32" s="21">
        <f ca="1">_xlfn.XLOOKUP(__xlnm._FilterDatabase_156[[#This Row],[SAPSA Number]],'DS Point summary'!A:A,'DS Point summary'!F:F)</f>
        <v>63</v>
      </c>
      <c r="H32" s="21" t="s">
        <v>685</v>
      </c>
      <c r="I32" s="23">
        <f t="shared" si="1"/>
        <v>1</v>
      </c>
      <c r="J32" s="24">
        <f t="shared" si="2"/>
        <v>7.9283000000000001</v>
      </c>
      <c r="K32" s="25">
        <v>0</v>
      </c>
      <c r="L32" s="26">
        <v>0</v>
      </c>
      <c r="M32" s="25">
        <v>0</v>
      </c>
      <c r="N32" s="26">
        <v>0</v>
      </c>
      <c r="O32" s="25">
        <v>0</v>
      </c>
      <c r="P32" s="26">
        <v>0</v>
      </c>
      <c r="Q32" s="25">
        <v>0</v>
      </c>
      <c r="R32" s="26">
        <v>0</v>
      </c>
      <c r="S32" s="25">
        <v>0</v>
      </c>
      <c r="T32" s="26">
        <v>0</v>
      </c>
      <c r="U32" s="25">
        <v>39.641500000000001</v>
      </c>
      <c r="V32" s="26">
        <v>0</v>
      </c>
    </row>
    <row r="33" spans="1:22" ht="14.45" customHeight="1" x14ac:dyDescent="0.25">
      <c r="A33" s="19">
        <f>RANK(J33,J$2:J$154,0)</f>
        <v>32</v>
      </c>
      <c r="B33" s="133">
        <v>4621</v>
      </c>
      <c r="C33" s="82" t="str">
        <f>_xlfn.XLOOKUP(__xlnm._FilterDatabase_156[[#This Row],[SAPSA Number]],'DS Point summary'!A:A,'DS Point summary'!B:B)</f>
        <v>Colin</v>
      </c>
      <c r="D33" s="82" t="str">
        <f>_xlfn.XLOOKUP(__xlnm._FilterDatabase_156[[#This Row],[SAPSA Number]],'DS Point summary'!A:A,'DS Point summary'!C:C)</f>
        <v>Bowring</v>
      </c>
      <c r="E33" s="83" t="str">
        <f>_xlfn.XLOOKUP(__xlnm._FilterDatabase_156[[#This Row],[SAPSA Number]],'DS Point summary'!A:A,'DS Point summary'!D:D)</f>
        <v>C</v>
      </c>
      <c r="F33" s="19" t="str">
        <f>_xlfn.XLOOKUP(__xlnm._FilterDatabase_156[[#This Row],[SAPSA Number]],'DS Point summary'!A:A,'DS Point summary'!E:E)</f>
        <v>SS</v>
      </c>
      <c r="G33" s="21">
        <f ca="1">_xlfn.XLOOKUP(__xlnm._FilterDatabase_156[[#This Row],[SAPSA Number]],'DS Point summary'!A:A,'DS Point summary'!F:F)</f>
        <v>60</v>
      </c>
      <c r="H33" s="21" t="s">
        <v>685</v>
      </c>
      <c r="I33" s="23">
        <f t="shared" si="1"/>
        <v>1</v>
      </c>
      <c r="J33" s="24">
        <f t="shared" si="2"/>
        <v>7.6723799999999995</v>
      </c>
      <c r="K33" s="25">
        <v>0</v>
      </c>
      <c r="L33" s="26">
        <v>0</v>
      </c>
      <c r="M33" s="25">
        <v>38.361899999999999</v>
      </c>
      <c r="N33" s="26">
        <v>0</v>
      </c>
      <c r="O33" s="25">
        <v>0</v>
      </c>
      <c r="P33" s="26">
        <v>0</v>
      </c>
      <c r="Q33" s="25">
        <v>0</v>
      </c>
      <c r="R33" s="26">
        <v>0</v>
      </c>
      <c r="S33" s="25">
        <v>0</v>
      </c>
      <c r="T33" s="26">
        <v>0</v>
      </c>
      <c r="U33" s="25">
        <v>0</v>
      </c>
      <c r="V33" s="26">
        <v>0</v>
      </c>
    </row>
    <row r="34" spans="1:22" ht="14.45" customHeight="1" x14ac:dyDescent="0.25">
      <c r="A34" s="19">
        <f t="shared" ref="A34:A63" si="3">RANK(J34,J$2:J$135,0)</f>
        <v>33</v>
      </c>
      <c r="B34" s="154">
        <v>6627</v>
      </c>
      <c r="C34" s="82" t="str">
        <f>_xlfn.XLOOKUP(__xlnm._FilterDatabase_156[[#This Row],[SAPSA Number]],'DS Point summary'!A:A,'DS Point summary'!B:B)</f>
        <v>Lukas Wilhelm</v>
      </c>
      <c r="D34" s="82" t="str">
        <f>_xlfn.XLOOKUP(__xlnm._FilterDatabase_156[[#This Row],[SAPSA Number]],'DS Point summary'!A:A,'DS Point summary'!C:C)</f>
        <v>Janse van Rensburg</v>
      </c>
      <c r="E34" s="83" t="str">
        <f>_xlfn.XLOOKUP(__xlnm._FilterDatabase_156[[#This Row],[SAPSA Number]],'DS Point summary'!A:A,'DS Point summary'!D:D)</f>
        <v>LW</v>
      </c>
      <c r="F34" s="19" t="str">
        <f ca="1">_xlfn.XLOOKUP(__xlnm._FilterDatabase_156[[#This Row],[SAPSA Number]],'DS Point summary'!A:A,'DS Point summary'!E:E)</f>
        <v>SS</v>
      </c>
      <c r="G34" s="21">
        <f ca="1">_xlfn.XLOOKUP(__xlnm._FilterDatabase_156[[#This Row],[SAPSA Number]],'DS Point summary'!A:A,'DS Point summary'!F:F)</f>
        <v>75</v>
      </c>
      <c r="H34" s="21" t="s">
        <v>685</v>
      </c>
      <c r="I34" s="23">
        <f t="shared" ref="I34:I65" si="4">(IF(K34&gt;0,1,0)+(IF(L34&gt;0,1,0))+(IF(M34&gt;0,1,0))+(IF(N34&gt;0,1,0))+(IF(O34&gt;0,1,0))+(IF(P34&gt;0,1,0))+(IF(Q34&gt;0,1,0))+(IF(R34&gt;0,1,0))+(IF(S34&gt;0,1,0))+(IF(T34&gt;0,1,0))+(IF(U34&gt;0,1,0))+(IF(V34&gt;0,1,0)))</f>
        <v>1</v>
      </c>
      <c r="J34" s="24">
        <f t="shared" ref="J34:J65" si="5">(LARGE(K34:U34,1)+LARGE(K34:U34,2)+LARGE(K34:U34,3)+LARGE(K34:U34,4)+LARGE(K34:U34,5))/5</f>
        <v>3.5461599999999995</v>
      </c>
      <c r="K34" s="25">
        <v>0</v>
      </c>
      <c r="L34" s="26">
        <v>0</v>
      </c>
      <c r="M34" s="25">
        <v>0</v>
      </c>
      <c r="N34" s="26">
        <v>0</v>
      </c>
      <c r="O34" s="25">
        <v>0</v>
      </c>
      <c r="P34" s="26">
        <v>0</v>
      </c>
      <c r="Q34" s="25">
        <v>0</v>
      </c>
      <c r="R34" s="26">
        <v>0</v>
      </c>
      <c r="S34" s="25">
        <v>0</v>
      </c>
      <c r="T34" s="26">
        <v>0</v>
      </c>
      <c r="U34" s="25">
        <v>17.730799999999999</v>
      </c>
      <c r="V34" s="26">
        <v>0</v>
      </c>
    </row>
    <row r="35" spans="1:22" ht="14.45" customHeight="1" x14ac:dyDescent="0.25">
      <c r="A35" s="19">
        <f t="shared" si="3"/>
        <v>34</v>
      </c>
      <c r="B35" s="141">
        <v>2655</v>
      </c>
      <c r="C35" s="82" t="str">
        <f>_xlfn.XLOOKUP(__xlnm._FilterDatabase_156[[#This Row],[SAPSA Number]],'DS Point summary'!A:A,'DS Point summary'!B:B)</f>
        <v>Ruben</v>
      </c>
      <c r="D35" s="82" t="str">
        <f>_xlfn.XLOOKUP(__xlnm._FilterDatabase_156[[#This Row],[SAPSA Number]],'DS Point summary'!A:A,'DS Point summary'!C:C)</f>
        <v>Joubert</v>
      </c>
      <c r="E35" s="83" t="str">
        <f>_xlfn.XLOOKUP(__xlnm._FilterDatabase_156[[#This Row],[SAPSA Number]],'DS Point summary'!A:A,'DS Point summary'!D:D)</f>
        <v>R</v>
      </c>
      <c r="F35" s="19" t="str">
        <f>_xlfn.XLOOKUP(__xlnm._FilterDatabase_156[[#This Row],[SAPSA Number]],'DS Point summary'!A:A,'DS Point summary'!E:E)</f>
        <v>S Jnr</v>
      </c>
      <c r="G35" s="21">
        <f ca="1">_xlfn.XLOOKUP(__xlnm._FilterDatabase_156[[#This Row],[SAPSA Number]],'DS Point summary'!A:A,'DS Point summary'!F:F)</f>
        <v>15</v>
      </c>
      <c r="H35" s="21" t="s">
        <v>685</v>
      </c>
      <c r="I35" s="23">
        <f t="shared" si="4"/>
        <v>2</v>
      </c>
      <c r="J35" s="24">
        <f t="shared" si="5"/>
        <v>2.9752000000000001</v>
      </c>
      <c r="K35" s="25">
        <v>0</v>
      </c>
      <c r="L35" s="26">
        <v>0</v>
      </c>
      <c r="M35" s="25">
        <v>0</v>
      </c>
      <c r="N35" s="26">
        <v>0</v>
      </c>
      <c r="O35" s="25">
        <v>0</v>
      </c>
      <c r="P35" s="26">
        <v>4.0187999999999997</v>
      </c>
      <c r="Q35" s="25">
        <v>0</v>
      </c>
      <c r="R35" s="26">
        <v>0</v>
      </c>
      <c r="S35" s="25">
        <v>0</v>
      </c>
      <c r="T35" s="26">
        <v>0</v>
      </c>
      <c r="U35" s="25">
        <v>10.857200000000001</v>
      </c>
      <c r="V35" s="26">
        <v>0</v>
      </c>
    </row>
    <row r="36" spans="1:22" ht="14.45" customHeight="1" x14ac:dyDescent="0.25">
      <c r="A36" s="19">
        <f t="shared" si="3"/>
        <v>35</v>
      </c>
      <c r="B36" s="136">
        <v>4858</v>
      </c>
      <c r="C36" s="82" t="str">
        <f>_xlfn.XLOOKUP(__xlnm._FilterDatabase_156[[#This Row],[SAPSA Number]],'DS Point summary'!A:A,'DS Point summary'!B:B)</f>
        <v>Jacques</v>
      </c>
      <c r="D36" s="82" t="str">
        <f>_xlfn.XLOOKUP(__xlnm._FilterDatabase_156[[#This Row],[SAPSA Number]],'DS Point summary'!A:A,'DS Point summary'!C:C)</f>
        <v>Swanepoel</v>
      </c>
      <c r="E36" s="83" t="str">
        <f>_xlfn.XLOOKUP(__xlnm._FilterDatabase_156[[#This Row],[SAPSA Number]],'DS Point summary'!A:A,'DS Point summary'!D:D)</f>
        <v>J</v>
      </c>
      <c r="F36" s="19" t="str">
        <f ca="1">_xlfn.XLOOKUP(__xlnm._FilterDatabase_156[[#This Row],[SAPSA Number]],'DS Point summary'!A:A,'DS Point summary'!E:E)</f>
        <v xml:space="preserve"> </v>
      </c>
      <c r="G36" s="21">
        <f ca="1">_xlfn.XLOOKUP(__xlnm._FilterDatabase_156[[#This Row],[SAPSA Number]],'DS Point summary'!A:A,'DS Point summary'!F:F)</f>
        <v>28</v>
      </c>
      <c r="H36" s="21" t="s">
        <v>685</v>
      </c>
      <c r="I36" s="23">
        <f t="shared" si="4"/>
        <v>1</v>
      </c>
      <c r="J36" s="24">
        <f t="shared" si="5"/>
        <v>0.31018000000000001</v>
      </c>
      <c r="K36" s="25">
        <v>0</v>
      </c>
      <c r="L36" s="26">
        <v>0</v>
      </c>
      <c r="M36" s="25">
        <v>1.5508999999999999</v>
      </c>
      <c r="N36" s="26">
        <v>0</v>
      </c>
      <c r="O36" s="25">
        <v>0</v>
      </c>
      <c r="P36" s="26">
        <v>0</v>
      </c>
      <c r="Q36" s="25">
        <v>0</v>
      </c>
      <c r="R36" s="26">
        <v>0</v>
      </c>
      <c r="S36" s="25">
        <v>0</v>
      </c>
      <c r="T36" s="26">
        <v>0</v>
      </c>
      <c r="U36" s="25">
        <v>0</v>
      </c>
      <c r="V36" s="26">
        <v>0</v>
      </c>
    </row>
    <row r="37" spans="1:22" ht="14.45" customHeight="1" x14ac:dyDescent="0.25">
      <c r="A37" s="19">
        <f t="shared" si="3"/>
        <v>36</v>
      </c>
      <c r="B37" s="134">
        <v>4862</v>
      </c>
      <c r="C37" s="82" t="str">
        <f>_xlfn.XLOOKUP(__xlnm._FilterDatabase_156[[#This Row],[SAPSA Number]],'DS Point summary'!A:A,'DS Point summary'!B:B)</f>
        <v>George Keith</v>
      </c>
      <c r="D37" s="82" t="str">
        <f>_xlfn.XLOOKUP(__xlnm._FilterDatabase_156[[#This Row],[SAPSA Number]],'DS Point summary'!A:A,'DS Point summary'!C:C)</f>
        <v>Marais</v>
      </c>
      <c r="E37" s="83" t="str">
        <f>_xlfn.XLOOKUP(__xlnm._FilterDatabase_156[[#This Row],[SAPSA Number]],'DS Point summary'!A:A,'DS Point summary'!D:D)</f>
        <v>GK</v>
      </c>
      <c r="F37" s="19" t="str">
        <f>_xlfn.XLOOKUP(__xlnm._FilterDatabase_156[[#This Row],[SAPSA Number]],'DS Point summary'!A:A,'DS Point summary'!E:E)</f>
        <v>S</v>
      </c>
      <c r="G37" s="21">
        <f ca="1">_xlfn.XLOOKUP(__xlnm._FilterDatabase_156[[#This Row],[SAPSA Number]],'DS Point summary'!A:A,'DS Point summary'!F:F)</f>
        <v>50</v>
      </c>
      <c r="H37" s="21" t="s">
        <v>685</v>
      </c>
      <c r="I37" s="23">
        <f t="shared" si="4"/>
        <v>0</v>
      </c>
      <c r="J37" s="24">
        <f t="shared" si="5"/>
        <v>0</v>
      </c>
      <c r="K37" s="25">
        <v>0</v>
      </c>
      <c r="L37" s="26">
        <v>0</v>
      </c>
      <c r="M37" s="25">
        <v>0</v>
      </c>
      <c r="N37" s="26">
        <v>0</v>
      </c>
      <c r="O37" s="25">
        <v>0</v>
      </c>
      <c r="P37" s="26">
        <v>0</v>
      </c>
      <c r="Q37" s="25">
        <v>0</v>
      </c>
      <c r="R37" s="26">
        <v>0</v>
      </c>
      <c r="S37" s="25">
        <v>0</v>
      </c>
      <c r="T37" s="26">
        <v>0</v>
      </c>
      <c r="U37" s="25">
        <v>0</v>
      </c>
      <c r="V37" s="26">
        <v>0</v>
      </c>
    </row>
    <row r="38" spans="1:22" ht="14.45" customHeight="1" x14ac:dyDescent="0.25">
      <c r="A38" s="19">
        <f t="shared" si="3"/>
        <v>36</v>
      </c>
      <c r="B38" s="136">
        <v>2045</v>
      </c>
      <c r="C38" s="82" t="str">
        <f>_xlfn.XLOOKUP(__xlnm._FilterDatabase_156[[#This Row],[SAPSA Number]],'DS Point summary'!A:A,'DS Point summary'!B:B)</f>
        <v>Vasco Adrian</v>
      </c>
      <c r="D38" s="82" t="str">
        <f>_xlfn.XLOOKUP(__xlnm._FilterDatabase_156[[#This Row],[SAPSA Number]],'DS Point summary'!A:A,'DS Point summary'!C:C)</f>
        <v>Barbolini</v>
      </c>
      <c r="E38" s="83" t="str">
        <f>_xlfn.XLOOKUP(__xlnm._FilterDatabase_156[[#This Row],[SAPSA Number]],'DS Point summary'!A:A,'DS Point summary'!D:D)</f>
        <v>VA</v>
      </c>
      <c r="F38" s="19" t="str">
        <f ca="1">_xlfn.XLOOKUP(__xlnm._FilterDatabase_156[[#This Row],[SAPSA Number]],'DS Point summary'!A:A,'DS Point summary'!E:E)</f>
        <v>S</v>
      </c>
      <c r="G38" s="21">
        <f ca="1">_xlfn.XLOOKUP(__xlnm._FilterDatabase_156[[#This Row],[SAPSA Number]],'DS Point summary'!A:A,'DS Point summary'!F:F)</f>
        <v>51</v>
      </c>
      <c r="H38" s="21" t="s">
        <v>685</v>
      </c>
      <c r="I38" s="23">
        <f t="shared" si="4"/>
        <v>0</v>
      </c>
      <c r="J38" s="24">
        <f t="shared" si="5"/>
        <v>0</v>
      </c>
      <c r="K38" s="25">
        <v>0</v>
      </c>
      <c r="L38" s="26">
        <v>0</v>
      </c>
      <c r="M38" s="25">
        <v>0</v>
      </c>
      <c r="N38" s="26">
        <v>0</v>
      </c>
      <c r="O38" s="25">
        <v>0</v>
      </c>
      <c r="P38" s="26">
        <v>0</v>
      </c>
      <c r="Q38" s="25">
        <v>0</v>
      </c>
      <c r="R38" s="26">
        <v>0</v>
      </c>
      <c r="S38" s="25">
        <v>0</v>
      </c>
      <c r="T38" s="26">
        <v>0</v>
      </c>
      <c r="U38" s="25">
        <v>0</v>
      </c>
      <c r="V38" s="26">
        <v>0</v>
      </c>
    </row>
    <row r="39" spans="1:22" ht="14.45" customHeight="1" x14ac:dyDescent="0.25">
      <c r="A39" s="19">
        <f t="shared" si="3"/>
        <v>36</v>
      </c>
      <c r="B39" s="28">
        <v>1471</v>
      </c>
      <c r="C39" s="82" t="str">
        <f>_xlfn.XLOOKUP(__xlnm._FilterDatabase_156[[#This Row],[SAPSA Number]],'DS Point summary'!A:A,'DS Point summary'!B:B)</f>
        <v>Nikolaus Phillip Karl</v>
      </c>
      <c r="D39" s="82" t="str">
        <f>_xlfn.XLOOKUP(__xlnm._FilterDatabase_156[[#This Row],[SAPSA Number]],'DS Point summary'!A:A,'DS Point summary'!C:C)</f>
        <v>Bernhard</v>
      </c>
      <c r="E39" s="83" t="str">
        <f>_xlfn.XLOOKUP(__xlnm._FilterDatabase_156[[#This Row],[SAPSA Number]],'DS Point summary'!A:A,'DS Point summary'!D:D)</f>
        <v>NPK</v>
      </c>
      <c r="F39" s="19" t="str">
        <f ca="1">_xlfn.XLOOKUP(__xlnm._FilterDatabase_156[[#This Row],[SAPSA Number]],'DS Point summary'!A:A,'DS Point summary'!E:E)</f>
        <v xml:space="preserve"> </v>
      </c>
      <c r="G39" s="21">
        <f ca="1">_xlfn.XLOOKUP(__xlnm._FilterDatabase_156[[#This Row],[SAPSA Number]],'DS Point summary'!A:A,'DS Point summary'!F:F)</f>
        <v>40</v>
      </c>
      <c r="H39" s="21" t="s">
        <v>685</v>
      </c>
      <c r="I39" s="23">
        <f t="shared" si="4"/>
        <v>0</v>
      </c>
      <c r="J39" s="24">
        <f t="shared" si="5"/>
        <v>0</v>
      </c>
      <c r="K39" s="25">
        <v>0</v>
      </c>
      <c r="L39" s="26">
        <v>0</v>
      </c>
      <c r="M39" s="25">
        <v>0</v>
      </c>
      <c r="N39" s="26">
        <v>0</v>
      </c>
      <c r="O39" s="25">
        <v>0</v>
      </c>
      <c r="P39" s="26">
        <v>0</v>
      </c>
      <c r="Q39" s="25">
        <v>0</v>
      </c>
      <c r="R39" s="26">
        <v>0</v>
      </c>
      <c r="S39" s="25">
        <v>0</v>
      </c>
      <c r="T39" s="26">
        <v>0</v>
      </c>
      <c r="U39" s="25">
        <v>0</v>
      </c>
      <c r="V39" s="26">
        <v>0</v>
      </c>
    </row>
    <row r="40" spans="1:22" ht="14.45" customHeight="1" x14ac:dyDescent="0.25">
      <c r="A40" s="19">
        <f t="shared" si="3"/>
        <v>36</v>
      </c>
      <c r="B40" s="28">
        <v>4624</v>
      </c>
      <c r="C40" s="82" t="str">
        <f>_xlfn.XLOOKUP(__xlnm._FilterDatabase_156[[#This Row],[SAPSA Number]],'DS Point summary'!A:A,'DS Point summary'!B:B)</f>
        <v>Stephanus Christiaan</v>
      </c>
      <c r="D40" s="82" t="str">
        <f>_xlfn.XLOOKUP(__xlnm._FilterDatabase_156[[#This Row],[SAPSA Number]],'DS Point summary'!A:A,'DS Point summary'!C:C)</f>
        <v>Bester</v>
      </c>
      <c r="E40" s="83" t="str">
        <f>_xlfn.XLOOKUP(__xlnm._FilterDatabase_156[[#This Row],[SAPSA Number]],'DS Point summary'!A:A,'DS Point summary'!D:D)</f>
        <v>SC</v>
      </c>
      <c r="F40" s="19" t="str">
        <f ca="1">_xlfn.XLOOKUP(__xlnm._FilterDatabase_156[[#This Row],[SAPSA Number]],'DS Point summary'!A:A,'DS Point summary'!E:E)</f>
        <v>S</v>
      </c>
      <c r="G40" s="21">
        <f ca="1">_xlfn.XLOOKUP(__xlnm._FilterDatabase_156[[#This Row],[SAPSA Number]],'DS Point summary'!A:A,'DS Point summary'!F:F)</f>
        <v>54</v>
      </c>
      <c r="H40" s="21" t="s">
        <v>685</v>
      </c>
      <c r="I40" s="23">
        <f t="shared" si="4"/>
        <v>0</v>
      </c>
      <c r="J40" s="24">
        <f t="shared" si="5"/>
        <v>0</v>
      </c>
      <c r="K40" s="25">
        <v>0</v>
      </c>
      <c r="L40" s="26">
        <v>0</v>
      </c>
      <c r="M40" s="25">
        <v>0</v>
      </c>
      <c r="N40" s="26">
        <v>0</v>
      </c>
      <c r="O40" s="25">
        <v>0</v>
      </c>
      <c r="P40" s="26">
        <v>0</v>
      </c>
      <c r="Q40" s="25">
        <v>0</v>
      </c>
      <c r="R40" s="26">
        <v>0</v>
      </c>
      <c r="S40" s="25">
        <v>0</v>
      </c>
      <c r="T40" s="26">
        <v>0</v>
      </c>
      <c r="U40" s="25">
        <v>0</v>
      </c>
      <c r="V40" s="26">
        <v>0</v>
      </c>
    </row>
    <row r="41" spans="1:22" ht="14.45" customHeight="1" x14ac:dyDescent="0.25">
      <c r="A41" s="19">
        <f t="shared" si="3"/>
        <v>36</v>
      </c>
      <c r="B41" s="27">
        <v>3225</v>
      </c>
      <c r="C41" s="82" t="str">
        <f>_xlfn.XLOOKUP(__xlnm._FilterDatabase_156[[#This Row],[SAPSA Number]],'DS Point summary'!A:A,'DS Point summary'!B:B)</f>
        <v>Justin Bernard</v>
      </c>
      <c r="D41" s="82" t="str">
        <f>_xlfn.XLOOKUP(__xlnm._FilterDatabase_156[[#This Row],[SAPSA Number]],'DS Point summary'!A:A,'DS Point summary'!C:C)</f>
        <v>Bohler</v>
      </c>
      <c r="E41" s="83" t="str">
        <f>_xlfn.XLOOKUP(__xlnm._FilterDatabase_156[[#This Row],[SAPSA Number]],'DS Point summary'!A:A,'DS Point summary'!D:D)</f>
        <v>JB</v>
      </c>
      <c r="F41" s="19" t="str">
        <f ca="1">_xlfn.XLOOKUP(__xlnm._FilterDatabase_156[[#This Row],[SAPSA Number]],'DS Point summary'!A:A,'DS Point summary'!E:E)</f>
        <v xml:space="preserve"> </v>
      </c>
      <c r="G41" s="21">
        <f ca="1">_xlfn.XLOOKUP(__xlnm._FilterDatabase_156[[#This Row],[SAPSA Number]],'DS Point summary'!A:A,'DS Point summary'!F:F)</f>
        <v>41</v>
      </c>
      <c r="H41" s="21" t="s">
        <v>685</v>
      </c>
      <c r="I41" s="23">
        <f t="shared" si="4"/>
        <v>0</v>
      </c>
      <c r="J41" s="24">
        <f t="shared" si="5"/>
        <v>0</v>
      </c>
      <c r="K41" s="25">
        <v>0</v>
      </c>
      <c r="L41" s="26">
        <v>0</v>
      </c>
      <c r="M41" s="25">
        <v>0</v>
      </c>
      <c r="N41" s="26">
        <v>0</v>
      </c>
      <c r="O41" s="25">
        <v>0</v>
      </c>
      <c r="P41" s="26">
        <v>0</v>
      </c>
      <c r="Q41" s="25">
        <v>0</v>
      </c>
      <c r="R41" s="26">
        <v>0</v>
      </c>
      <c r="S41" s="25">
        <v>0</v>
      </c>
      <c r="T41" s="26">
        <v>0</v>
      </c>
      <c r="U41" s="25">
        <v>0</v>
      </c>
      <c r="V41" s="26">
        <v>0</v>
      </c>
    </row>
    <row r="42" spans="1:22" ht="14.45" customHeight="1" x14ac:dyDescent="0.25">
      <c r="A42" s="19">
        <f t="shared" si="3"/>
        <v>36</v>
      </c>
      <c r="B42" s="20">
        <v>3226</v>
      </c>
      <c r="C42" s="82" t="str">
        <f>_xlfn.XLOOKUP(__xlnm._FilterDatabase_156[[#This Row],[SAPSA Number]],'DS Point summary'!A:A,'DS Point summary'!B:B)</f>
        <v>Kirsty Ann</v>
      </c>
      <c r="D42" s="82" t="str">
        <f>_xlfn.XLOOKUP(__xlnm._FilterDatabase_156[[#This Row],[SAPSA Number]],'DS Point summary'!A:A,'DS Point summary'!C:C)</f>
        <v>Bohler</v>
      </c>
      <c r="E42" s="83" t="str">
        <f>_xlfn.XLOOKUP(__xlnm._FilterDatabase_156[[#This Row],[SAPSA Number]],'DS Point summary'!A:A,'DS Point summary'!D:D)</f>
        <v>KA</v>
      </c>
      <c r="F42" s="19" t="str">
        <f>_xlfn.XLOOKUP(__xlnm._FilterDatabase_156[[#This Row],[SAPSA Number]],'DS Point summary'!A:A,'DS Point summary'!E:E)</f>
        <v>Lady</v>
      </c>
      <c r="G42" s="21">
        <f ca="1">_xlfn.XLOOKUP(__xlnm._FilterDatabase_156[[#This Row],[SAPSA Number]],'DS Point summary'!A:A,'DS Point summary'!F:F)</f>
        <v>39</v>
      </c>
      <c r="H42" s="21" t="s">
        <v>685</v>
      </c>
      <c r="I42" s="23">
        <f t="shared" si="4"/>
        <v>0</v>
      </c>
      <c r="J42" s="24">
        <f t="shared" si="5"/>
        <v>0</v>
      </c>
      <c r="K42" s="25">
        <v>0</v>
      </c>
      <c r="L42" s="26">
        <v>0</v>
      </c>
      <c r="M42" s="25">
        <v>0</v>
      </c>
      <c r="N42" s="26">
        <v>0</v>
      </c>
      <c r="O42" s="25">
        <v>0</v>
      </c>
      <c r="P42" s="26">
        <v>0</v>
      </c>
      <c r="Q42" s="25">
        <v>0</v>
      </c>
      <c r="R42" s="26">
        <v>0</v>
      </c>
      <c r="S42" s="25">
        <v>0</v>
      </c>
      <c r="T42" s="26">
        <v>0</v>
      </c>
      <c r="U42" s="25">
        <v>0</v>
      </c>
      <c r="V42" s="26">
        <v>0</v>
      </c>
    </row>
    <row r="43" spans="1:22" ht="14.45" customHeight="1" x14ac:dyDescent="0.25">
      <c r="A43" s="19">
        <f t="shared" si="3"/>
        <v>36</v>
      </c>
      <c r="B43" s="51">
        <v>3349</v>
      </c>
      <c r="C43" s="82" t="str">
        <f>_xlfn.XLOOKUP(__xlnm._FilterDatabase_156[[#This Row],[SAPSA Number]],'DS Point summary'!A:A,'DS Point summary'!B:B)</f>
        <v>Stefanus Christiaan</v>
      </c>
      <c r="D43" s="82" t="str">
        <f>_xlfn.XLOOKUP(__xlnm._FilterDatabase_156[[#This Row],[SAPSA Number]],'DS Point summary'!A:A,'DS Point summary'!C:C)</f>
        <v>Bosch</v>
      </c>
      <c r="E43" s="83" t="str">
        <f>_xlfn.XLOOKUP(__xlnm._FilterDatabase_156[[#This Row],[SAPSA Number]],'DS Point summary'!A:A,'DS Point summary'!D:D)</f>
        <v>SC</v>
      </c>
      <c r="F43" s="19" t="str">
        <f ca="1">_xlfn.XLOOKUP(__xlnm._FilterDatabase_156[[#This Row],[SAPSA Number]],'DS Point summary'!A:A,'DS Point summary'!E:E)</f>
        <v xml:space="preserve"> </v>
      </c>
      <c r="G43" s="21">
        <f ca="1">_xlfn.XLOOKUP(__xlnm._FilterDatabase_156[[#This Row],[SAPSA Number]],'DS Point summary'!A:A,'DS Point summary'!F:F)</f>
        <v>50</v>
      </c>
      <c r="H43" s="21" t="s">
        <v>685</v>
      </c>
      <c r="I43" s="23">
        <f t="shared" si="4"/>
        <v>0</v>
      </c>
      <c r="J43" s="24">
        <f t="shared" si="5"/>
        <v>0</v>
      </c>
      <c r="K43" s="25">
        <v>0</v>
      </c>
      <c r="L43" s="26">
        <v>0</v>
      </c>
      <c r="M43" s="25">
        <v>0</v>
      </c>
      <c r="N43" s="26">
        <v>0</v>
      </c>
      <c r="O43" s="25">
        <v>0</v>
      </c>
      <c r="P43" s="26">
        <v>0</v>
      </c>
      <c r="Q43" s="25">
        <v>0</v>
      </c>
      <c r="R43" s="26">
        <v>0</v>
      </c>
      <c r="S43" s="25">
        <v>0</v>
      </c>
      <c r="T43" s="26">
        <v>0</v>
      </c>
      <c r="U43" s="25">
        <v>0</v>
      </c>
      <c r="V43" s="26">
        <v>0</v>
      </c>
    </row>
    <row r="44" spans="1:22" ht="14.45" customHeight="1" x14ac:dyDescent="0.25">
      <c r="A44" s="19">
        <f t="shared" si="3"/>
        <v>36</v>
      </c>
      <c r="B44" s="27">
        <v>3350</v>
      </c>
      <c r="C44" s="82" t="str">
        <f>_xlfn.XLOOKUP(__xlnm._FilterDatabase_156[[#This Row],[SAPSA Number]],'DS Point summary'!A:A,'DS Point summary'!B:B)</f>
        <v>Conrad Ernest</v>
      </c>
      <c r="D44" s="82" t="str">
        <f>_xlfn.XLOOKUP(__xlnm._FilterDatabase_156[[#This Row],[SAPSA Number]],'DS Point summary'!A:A,'DS Point summary'!C:C)</f>
        <v>Brandt</v>
      </c>
      <c r="E44" s="83" t="str">
        <f>_xlfn.XLOOKUP(__xlnm._FilterDatabase_156[[#This Row],[SAPSA Number]],'DS Point summary'!A:A,'DS Point summary'!D:D)</f>
        <v>CE</v>
      </c>
      <c r="F44" s="19" t="str">
        <f ca="1">_xlfn.XLOOKUP(__xlnm._FilterDatabase_156[[#This Row],[SAPSA Number]],'DS Point summary'!A:A,'DS Point summary'!E:E)</f>
        <v xml:space="preserve"> </v>
      </c>
      <c r="G44" s="21">
        <f ca="1">_xlfn.XLOOKUP(__xlnm._FilterDatabase_156[[#This Row],[SAPSA Number]],'DS Point summary'!A:A,'DS Point summary'!F:F)</f>
        <v>48</v>
      </c>
      <c r="H44" s="21" t="s">
        <v>685</v>
      </c>
      <c r="I44" s="23">
        <f t="shared" si="4"/>
        <v>0</v>
      </c>
      <c r="J44" s="24">
        <f t="shared" si="5"/>
        <v>0</v>
      </c>
      <c r="K44" s="25">
        <v>0</v>
      </c>
      <c r="L44" s="26">
        <v>0</v>
      </c>
      <c r="M44" s="25">
        <v>0</v>
      </c>
      <c r="N44" s="26">
        <v>0</v>
      </c>
      <c r="O44" s="25">
        <v>0</v>
      </c>
      <c r="P44" s="26">
        <v>0</v>
      </c>
      <c r="Q44" s="25">
        <v>0</v>
      </c>
      <c r="R44" s="26">
        <v>0</v>
      </c>
      <c r="S44" s="25">
        <v>0</v>
      </c>
      <c r="T44" s="26">
        <v>0</v>
      </c>
      <c r="U44" s="25">
        <v>0</v>
      </c>
      <c r="V44" s="26">
        <v>0</v>
      </c>
    </row>
    <row r="45" spans="1:22" ht="14.45" customHeight="1" x14ac:dyDescent="0.25">
      <c r="A45" s="19">
        <f t="shared" si="3"/>
        <v>36</v>
      </c>
      <c r="B45" s="27">
        <v>402</v>
      </c>
      <c r="C45" s="82" t="str">
        <f>_xlfn.XLOOKUP(__xlnm._FilterDatabase_156[[#This Row],[SAPSA Number]],'DS Point summary'!A:A,'DS Point summary'!B:B)</f>
        <v>Gary Mark</v>
      </c>
      <c r="D45" s="82" t="str">
        <f>_xlfn.XLOOKUP(__xlnm._FilterDatabase_156[[#This Row],[SAPSA Number]],'DS Point summary'!A:A,'DS Point summary'!C:C)</f>
        <v>Buchler</v>
      </c>
      <c r="E45" s="83" t="str">
        <f>_xlfn.XLOOKUP(__xlnm._FilterDatabase_156[[#This Row],[SAPSA Number]],'DS Point summary'!A:A,'DS Point summary'!D:D)</f>
        <v>GM</v>
      </c>
      <c r="F45" s="19" t="str">
        <f ca="1">_xlfn.XLOOKUP(__xlnm._FilterDatabase_156[[#This Row],[SAPSA Number]],'DS Point summary'!A:A,'DS Point summary'!E:E)</f>
        <v>S</v>
      </c>
      <c r="G45" s="21">
        <f ca="1">_xlfn.XLOOKUP(__xlnm._FilterDatabase_156[[#This Row],[SAPSA Number]],'DS Point summary'!A:A,'DS Point summary'!F:F)</f>
        <v>54</v>
      </c>
      <c r="H45" s="21" t="s">
        <v>685</v>
      </c>
      <c r="I45" s="23">
        <f t="shared" si="4"/>
        <v>0</v>
      </c>
      <c r="J45" s="24">
        <f t="shared" si="5"/>
        <v>0</v>
      </c>
      <c r="K45" s="25">
        <v>0</v>
      </c>
      <c r="L45" s="26">
        <v>0</v>
      </c>
      <c r="M45" s="25">
        <v>0</v>
      </c>
      <c r="N45" s="26">
        <v>0</v>
      </c>
      <c r="O45" s="25">
        <v>0</v>
      </c>
      <c r="P45" s="26">
        <v>0</v>
      </c>
      <c r="Q45" s="25">
        <v>0</v>
      </c>
      <c r="R45" s="26">
        <v>0</v>
      </c>
      <c r="S45" s="25">
        <v>0</v>
      </c>
      <c r="T45" s="26">
        <v>0</v>
      </c>
      <c r="U45" s="25">
        <v>0</v>
      </c>
      <c r="V45" s="26">
        <v>0</v>
      </c>
    </row>
    <row r="46" spans="1:22" ht="14.45" customHeight="1" x14ac:dyDescent="0.25">
      <c r="A46" s="19">
        <f t="shared" si="3"/>
        <v>36</v>
      </c>
      <c r="B46" s="98">
        <v>5304</v>
      </c>
      <c r="C46" s="82" t="str">
        <f>_xlfn.XLOOKUP(__xlnm._FilterDatabase_156[[#This Row],[SAPSA Number]],'DS Point summary'!A:A,'DS Point summary'!B:B)</f>
        <v>Johan Gerard</v>
      </c>
      <c r="D46" s="82" t="str">
        <f>_xlfn.XLOOKUP(__xlnm._FilterDatabase_156[[#This Row],[SAPSA Number]],'DS Point summary'!A:A,'DS Point summary'!C:C)</f>
        <v>Bultman</v>
      </c>
      <c r="E46" s="83" t="str">
        <f>_xlfn.XLOOKUP(__xlnm._FilterDatabase_156[[#This Row],[SAPSA Number]],'DS Point summary'!A:A,'DS Point summary'!D:D)</f>
        <v>JG</v>
      </c>
      <c r="F46" s="19" t="str">
        <f ca="1">_xlfn.XLOOKUP(__xlnm._FilterDatabase_156[[#This Row],[SAPSA Number]],'DS Point summary'!A:A,'DS Point summary'!E:E)</f>
        <v xml:space="preserve"> </v>
      </c>
      <c r="G46" s="21">
        <f ca="1">_xlfn.XLOOKUP(__xlnm._FilterDatabase_156[[#This Row],[SAPSA Number]],'DS Point summary'!A:A,'DS Point summary'!F:F)</f>
        <v>38</v>
      </c>
      <c r="H46" s="21" t="s">
        <v>685</v>
      </c>
      <c r="I46" s="23">
        <f t="shared" si="4"/>
        <v>0</v>
      </c>
      <c r="J46" s="24">
        <f t="shared" si="5"/>
        <v>0</v>
      </c>
      <c r="K46" s="25">
        <v>0</v>
      </c>
      <c r="L46" s="26">
        <v>0</v>
      </c>
      <c r="M46" s="25">
        <v>0</v>
      </c>
      <c r="N46" s="26">
        <v>0</v>
      </c>
      <c r="O46" s="25">
        <v>0</v>
      </c>
      <c r="P46" s="26">
        <v>0</v>
      </c>
      <c r="Q46" s="25">
        <v>0</v>
      </c>
      <c r="R46" s="26">
        <v>0</v>
      </c>
      <c r="S46" s="25">
        <v>0</v>
      </c>
      <c r="T46" s="26">
        <v>0</v>
      </c>
      <c r="U46" s="25">
        <v>0</v>
      </c>
      <c r="V46" s="26">
        <v>0</v>
      </c>
    </row>
    <row r="47" spans="1:22" ht="14.25" customHeight="1" x14ac:dyDescent="0.25">
      <c r="A47" s="19">
        <f t="shared" si="3"/>
        <v>36</v>
      </c>
      <c r="B47" s="27">
        <v>259</v>
      </c>
      <c r="C47" s="82" t="str">
        <f>_xlfn.XLOOKUP(__xlnm._FilterDatabase_156[[#This Row],[SAPSA Number]],'DS Point summary'!A:A,'DS Point summary'!B:B)</f>
        <v>Kathleen Beresford</v>
      </c>
      <c r="D47" s="82" t="str">
        <f>_xlfn.XLOOKUP(__xlnm._FilterDatabase_156[[#This Row],[SAPSA Number]],'DS Point summary'!A:A,'DS Point summary'!C:C)</f>
        <v>Carter</v>
      </c>
      <c r="E47" s="83" t="str">
        <f>_xlfn.XLOOKUP(__xlnm._FilterDatabase_156[[#This Row],[SAPSA Number]],'DS Point summary'!A:A,'DS Point summary'!D:D)</f>
        <v>KB</v>
      </c>
      <c r="F47" s="19" t="str">
        <f>_xlfn.XLOOKUP(__xlnm._FilterDatabase_156[[#This Row],[SAPSA Number]],'DS Point summary'!A:A,'DS Point summary'!E:E)</f>
        <v>Lady</v>
      </c>
      <c r="G47" s="21">
        <f ca="1">_xlfn.XLOOKUP(__xlnm._FilterDatabase_156[[#This Row],[SAPSA Number]],'DS Point summary'!A:A,'DS Point summary'!F:F)</f>
        <v>36</v>
      </c>
      <c r="H47" s="21" t="s">
        <v>685</v>
      </c>
      <c r="I47" s="23">
        <f t="shared" si="4"/>
        <v>0</v>
      </c>
      <c r="J47" s="24">
        <f t="shared" si="5"/>
        <v>0</v>
      </c>
      <c r="K47" s="25">
        <v>0</v>
      </c>
      <c r="L47" s="26">
        <v>0</v>
      </c>
      <c r="M47" s="25">
        <v>0</v>
      </c>
      <c r="N47" s="26">
        <v>0</v>
      </c>
      <c r="O47" s="25">
        <v>0</v>
      </c>
      <c r="P47" s="26">
        <v>0</v>
      </c>
      <c r="Q47" s="25">
        <v>0</v>
      </c>
      <c r="R47" s="26">
        <v>0</v>
      </c>
      <c r="S47" s="25">
        <v>0</v>
      </c>
      <c r="T47" s="26">
        <v>0</v>
      </c>
      <c r="U47" s="25">
        <v>0</v>
      </c>
      <c r="V47" s="26">
        <v>0</v>
      </c>
    </row>
    <row r="48" spans="1:22" ht="14.45" customHeight="1" x14ac:dyDescent="0.25">
      <c r="A48" s="19">
        <f t="shared" si="3"/>
        <v>36</v>
      </c>
      <c r="B48" s="27">
        <v>459</v>
      </c>
      <c r="C48" s="82" t="str">
        <f>_xlfn.XLOOKUP(__xlnm._FilterDatabase_156[[#This Row],[SAPSA Number]],'DS Point summary'!A:A,'DS Point summary'!B:B)</f>
        <v>Pieter Jacobus</v>
      </c>
      <c r="D48" s="82" t="str">
        <f>_xlfn.XLOOKUP(__xlnm._FilterDatabase_156[[#This Row],[SAPSA Number]],'DS Point summary'!A:A,'DS Point summary'!C:C)</f>
        <v>Conradie</v>
      </c>
      <c r="E48" s="83" t="str">
        <f>_xlfn.XLOOKUP(__xlnm._FilterDatabase_156[[#This Row],[SAPSA Number]],'DS Point summary'!A:A,'DS Point summary'!D:D)</f>
        <v>PJ</v>
      </c>
      <c r="F48" s="19" t="str">
        <f ca="1">_xlfn.XLOOKUP(__xlnm._FilterDatabase_156[[#This Row],[SAPSA Number]],'DS Point summary'!A:A,'DS Point summary'!E:E)</f>
        <v xml:space="preserve"> </v>
      </c>
      <c r="G48" s="21">
        <f ca="1">_xlfn.XLOOKUP(__xlnm._FilterDatabase_156[[#This Row],[SAPSA Number]],'DS Point summary'!A:A,'DS Point summary'!F:F)</f>
        <v>40</v>
      </c>
      <c r="H48" s="21" t="s">
        <v>685</v>
      </c>
      <c r="I48" s="23">
        <f t="shared" si="4"/>
        <v>0</v>
      </c>
      <c r="J48" s="24">
        <f t="shared" si="5"/>
        <v>0</v>
      </c>
      <c r="K48" s="25">
        <v>0</v>
      </c>
      <c r="L48" s="26">
        <v>0</v>
      </c>
      <c r="M48" s="25">
        <v>0</v>
      </c>
      <c r="N48" s="26">
        <v>0</v>
      </c>
      <c r="O48" s="25">
        <v>0</v>
      </c>
      <c r="P48" s="26">
        <v>0</v>
      </c>
      <c r="Q48" s="25">
        <v>0</v>
      </c>
      <c r="R48" s="26">
        <v>0</v>
      </c>
      <c r="S48" s="25">
        <v>0</v>
      </c>
      <c r="T48" s="26">
        <v>0</v>
      </c>
      <c r="U48" s="25">
        <v>0</v>
      </c>
      <c r="V48" s="26">
        <v>0</v>
      </c>
    </row>
    <row r="49" spans="1:22" ht="14.45" customHeight="1" x14ac:dyDescent="0.25">
      <c r="A49" s="19">
        <f t="shared" si="3"/>
        <v>36</v>
      </c>
      <c r="B49" s="27">
        <v>5023</v>
      </c>
      <c r="C49" s="82" t="str">
        <f>_xlfn.XLOOKUP(__xlnm._FilterDatabase_156[[#This Row],[SAPSA Number]],'DS Point summary'!A:A,'DS Point summary'!B:B)</f>
        <v>Jannie</v>
      </c>
      <c r="D49" s="82" t="str">
        <f>_xlfn.XLOOKUP(__xlnm._FilterDatabase_156[[#This Row],[SAPSA Number]],'DS Point summary'!A:A,'DS Point summary'!C:C)</f>
        <v>Conradie</v>
      </c>
      <c r="E49" s="83" t="str">
        <f>_xlfn.XLOOKUP(__xlnm._FilterDatabase_156[[#This Row],[SAPSA Number]],'DS Point summary'!A:A,'DS Point summary'!D:D)</f>
        <v>J</v>
      </c>
      <c r="F49" s="19" t="str">
        <f ca="1">_xlfn.XLOOKUP(__xlnm._FilterDatabase_156[[#This Row],[SAPSA Number]],'DS Point summary'!A:A,'DS Point summary'!E:E)</f>
        <v>SS</v>
      </c>
      <c r="G49" s="21">
        <f ca="1">_xlfn.XLOOKUP(__xlnm._FilterDatabase_156[[#This Row],[SAPSA Number]],'DS Point summary'!A:A,'DS Point summary'!F:F)</f>
        <v>72</v>
      </c>
      <c r="H49" s="21" t="s">
        <v>685</v>
      </c>
      <c r="I49" s="23">
        <f t="shared" si="4"/>
        <v>0</v>
      </c>
      <c r="J49" s="24">
        <f t="shared" si="5"/>
        <v>0</v>
      </c>
      <c r="K49" s="25">
        <v>0</v>
      </c>
      <c r="L49" s="26">
        <v>0</v>
      </c>
      <c r="M49" s="25">
        <v>0</v>
      </c>
      <c r="N49" s="26">
        <v>0</v>
      </c>
      <c r="O49" s="25">
        <v>0</v>
      </c>
      <c r="P49" s="26">
        <v>0</v>
      </c>
      <c r="Q49" s="25">
        <v>0</v>
      </c>
      <c r="R49" s="26">
        <v>0</v>
      </c>
      <c r="S49" s="25">
        <v>0</v>
      </c>
      <c r="T49" s="26">
        <v>0</v>
      </c>
      <c r="U49" s="25">
        <v>0</v>
      </c>
      <c r="V49" s="26">
        <v>0</v>
      </c>
    </row>
    <row r="50" spans="1:22" ht="14.45" customHeight="1" x14ac:dyDescent="0.25">
      <c r="A50" s="19">
        <f t="shared" si="3"/>
        <v>36</v>
      </c>
      <c r="B50" s="27">
        <v>591</v>
      </c>
      <c r="C50" s="82" t="str">
        <f>_xlfn.XLOOKUP(__xlnm._FilterDatabase_156[[#This Row],[SAPSA Number]],'DS Point summary'!A:A,'DS Point summary'!B:B)</f>
        <v>Enrico</v>
      </c>
      <c r="D50" s="82" t="str">
        <f>_xlfn.XLOOKUP(__xlnm._FilterDatabase_156[[#This Row],[SAPSA Number]],'DS Point summary'!A:A,'DS Point summary'!C:C)</f>
        <v>Cupido</v>
      </c>
      <c r="E50" s="83" t="str">
        <f>_xlfn.XLOOKUP(__xlnm._FilterDatabase_156[[#This Row],[SAPSA Number]],'DS Point summary'!A:A,'DS Point summary'!D:D)</f>
        <v>E</v>
      </c>
      <c r="F50" s="19" t="str">
        <f ca="1">_xlfn.XLOOKUP(__xlnm._FilterDatabase_156[[#This Row],[SAPSA Number]],'DS Point summary'!A:A,'DS Point summary'!E:E)</f>
        <v>SS</v>
      </c>
      <c r="G50" s="21">
        <f ca="1">_xlfn.XLOOKUP(__xlnm._FilterDatabase_156[[#This Row],[SAPSA Number]],'DS Point summary'!A:A,'DS Point summary'!F:F)</f>
        <v>72</v>
      </c>
      <c r="H50" s="21" t="s">
        <v>685</v>
      </c>
      <c r="I50" s="23">
        <f t="shared" si="4"/>
        <v>0</v>
      </c>
      <c r="J50" s="24">
        <f t="shared" si="5"/>
        <v>0</v>
      </c>
      <c r="K50" s="25">
        <v>0</v>
      </c>
      <c r="L50" s="26">
        <v>0</v>
      </c>
      <c r="M50" s="25">
        <v>0</v>
      </c>
      <c r="N50" s="26">
        <v>0</v>
      </c>
      <c r="O50" s="25">
        <v>0</v>
      </c>
      <c r="P50" s="26">
        <v>0</v>
      </c>
      <c r="Q50" s="25">
        <v>0</v>
      </c>
      <c r="R50" s="26">
        <v>0</v>
      </c>
      <c r="S50" s="25">
        <v>0</v>
      </c>
      <c r="T50" s="26">
        <v>0</v>
      </c>
      <c r="U50" s="25">
        <v>0</v>
      </c>
      <c r="V50" s="26">
        <v>0</v>
      </c>
    </row>
    <row r="51" spans="1:22" ht="14.45" customHeight="1" x14ac:dyDescent="0.25">
      <c r="A51" s="19">
        <f t="shared" si="3"/>
        <v>36</v>
      </c>
      <c r="B51" s="27">
        <v>5754</v>
      </c>
      <c r="C51" s="82" t="str">
        <f>_xlfn.XLOOKUP(__xlnm._FilterDatabase_156[[#This Row],[SAPSA Number]],'DS Point summary'!A:A,'DS Point summary'!B:B)</f>
        <v>Mosheen</v>
      </c>
      <c r="D51" s="82" t="str">
        <f>_xlfn.XLOOKUP(__xlnm._FilterDatabase_156[[#This Row],[SAPSA Number]],'DS Point summary'!A:A,'DS Point summary'!C:C)</f>
        <v>Daya</v>
      </c>
      <c r="E51" s="83" t="str">
        <f>_xlfn.XLOOKUP(__xlnm._FilterDatabase_156[[#This Row],[SAPSA Number]],'DS Point summary'!A:A,'DS Point summary'!D:D)</f>
        <v>M</v>
      </c>
      <c r="F51" s="19" t="str">
        <f ca="1">_xlfn.XLOOKUP(__xlnm._FilterDatabase_156[[#This Row],[SAPSA Number]],'DS Point summary'!A:A,'DS Point summary'!E:E)</f>
        <v xml:space="preserve"> </v>
      </c>
      <c r="G51" s="21">
        <f ca="1">_xlfn.XLOOKUP(__xlnm._FilterDatabase_156[[#This Row],[SAPSA Number]],'DS Point summary'!A:A,'DS Point summary'!F:F)</f>
        <v>42</v>
      </c>
      <c r="H51" s="21" t="s">
        <v>685</v>
      </c>
      <c r="I51" s="23">
        <f t="shared" si="4"/>
        <v>0</v>
      </c>
      <c r="J51" s="24">
        <f t="shared" si="5"/>
        <v>0</v>
      </c>
      <c r="K51" s="25">
        <v>0</v>
      </c>
      <c r="L51" s="26">
        <v>0</v>
      </c>
      <c r="M51" s="25">
        <v>0</v>
      </c>
      <c r="N51" s="26">
        <v>0</v>
      </c>
      <c r="O51" s="25">
        <v>0</v>
      </c>
      <c r="P51" s="26">
        <v>0</v>
      </c>
      <c r="Q51" s="25">
        <v>0</v>
      </c>
      <c r="R51" s="26">
        <v>0</v>
      </c>
      <c r="S51" s="25">
        <v>0</v>
      </c>
      <c r="T51" s="26">
        <v>0</v>
      </c>
      <c r="U51" s="25">
        <v>0</v>
      </c>
      <c r="V51" s="26">
        <v>0</v>
      </c>
    </row>
    <row r="52" spans="1:22" ht="14.45" customHeight="1" x14ac:dyDescent="0.25">
      <c r="A52" s="19">
        <f t="shared" si="3"/>
        <v>36</v>
      </c>
      <c r="B52" s="27">
        <v>392</v>
      </c>
      <c r="C52" s="82" t="str">
        <f>_xlfn.XLOOKUP(__xlnm._FilterDatabase_156[[#This Row],[SAPSA Number]],'DS Point summary'!A:A,'DS Point summary'!B:B)</f>
        <v>Sasha-Lee</v>
      </c>
      <c r="D52" s="82" t="str">
        <f>_xlfn.XLOOKUP(__xlnm._FilterDatabase_156[[#This Row],[SAPSA Number]],'DS Point summary'!A:A,'DS Point summary'!C:C)</f>
        <v>Du Plessis</v>
      </c>
      <c r="E52" s="83" t="str">
        <f>_xlfn.XLOOKUP(__xlnm._FilterDatabase_156[[#This Row],[SAPSA Number]],'DS Point summary'!A:A,'DS Point summary'!D:D)</f>
        <v>SL</v>
      </c>
      <c r="F52" s="19" t="str">
        <f>_xlfn.XLOOKUP(__xlnm._FilterDatabase_156[[#This Row],[SAPSA Number]],'DS Point summary'!A:A,'DS Point summary'!E:E)</f>
        <v>Lady</v>
      </c>
      <c r="G52" s="21">
        <f ca="1">_xlfn.XLOOKUP(__xlnm._FilterDatabase_156[[#This Row],[SAPSA Number]],'DS Point summary'!A:A,'DS Point summary'!F:F)</f>
        <v>29</v>
      </c>
      <c r="H52" s="21" t="s">
        <v>685</v>
      </c>
      <c r="I52" s="23">
        <f t="shared" si="4"/>
        <v>0</v>
      </c>
      <c r="J52" s="24">
        <f t="shared" si="5"/>
        <v>0</v>
      </c>
      <c r="K52" s="25">
        <v>0</v>
      </c>
      <c r="L52" s="26">
        <v>0</v>
      </c>
      <c r="M52" s="25">
        <v>0</v>
      </c>
      <c r="N52" s="26">
        <v>0</v>
      </c>
      <c r="O52" s="25">
        <v>0</v>
      </c>
      <c r="P52" s="26">
        <v>0</v>
      </c>
      <c r="Q52" s="25">
        <v>0</v>
      </c>
      <c r="R52" s="26">
        <v>0</v>
      </c>
      <c r="S52" s="25">
        <v>0</v>
      </c>
      <c r="T52" s="26">
        <v>0</v>
      </c>
      <c r="U52" s="25">
        <v>0</v>
      </c>
      <c r="V52" s="26">
        <v>0</v>
      </c>
    </row>
    <row r="53" spans="1:22" ht="14.45" customHeight="1" x14ac:dyDescent="0.25">
      <c r="A53" s="19">
        <f t="shared" si="3"/>
        <v>36</v>
      </c>
      <c r="B53" s="20">
        <v>127</v>
      </c>
      <c r="C53" s="82" t="str">
        <f>_xlfn.XLOOKUP(__xlnm._FilterDatabase_156[[#This Row],[SAPSA Number]],'DS Point summary'!A:A,'DS Point summary'!B:B)</f>
        <v>Eurika Susara</v>
      </c>
      <c r="D53" s="82" t="str">
        <f>_xlfn.XLOOKUP(__xlnm._FilterDatabase_156[[#This Row],[SAPSA Number]],'DS Point summary'!A:A,'DS Point summary'!C:C)</f>
        <v>Du Plooy</v>
      </c>
      <c r="E53" s="83" t="str">
        <f>_xlfn.XLOOKUP(__xlnm._FilterDatabase_156[[#This Row],[SAPSA Number]],'DS Point summary'!A:A,'DS Point summary'!D:D)</f>
        <v>E</v>
      </c>
      <c r="F53" s="19" t="str">
        <f>_xlfn.XLOOKUP(__xlnm._FilterDatabase_156[[#This Row],[SAPSA Number]],'DS Point summary'!A:A,'DS Point summary'!E:E)</f>
        <v>SS</v>
      </c>
      <c r="G53" s="21">
        <f ca="1">_xlfn.XLOOKUP(__xlnm._FilterDatabase_156[[#This Row],[SAPSA Number]],'DS Point summary'!A:A,'DS Point summary'!F:F)</f>
        <v>63</v>
      </c>
      <c r="H53" s="21" t="s">
        <v>685</v>
      </c>
      <c r="I53" s="23">
        <f t="shared" si="4"/>
        <v>0</v>
      </c>
      <c r="J53" s="24">
        <f t="shared" si="5"/>
        <v>0</v>
      </c>
      <c r="K53" s="25">
        <v>0</v>
      </c>
      <c r="L53" s="26">
        <v>0</v>
      </c>
      <c r="M53" s="25">
        <v>0</v>
      </c>
      <c r="N53" s="26">
        <v>0</v>
      </c>
      <c r="O53" s="25">
        <v>0</v>
      </c>
      <c r="P53" s="26">
        <v>0</v>
      </c>
      <c r="Q53" s="25">
        <v>0</v>
      </c>
      <c r="R53" s="26">
        <v>0</v>
      </c>
      <c r="S53" s="25">
        <v>0</v>
      </c>
      <c r="T53" s="26">
        <v>0</v>
      </c>
      <c r="U53" s="25">
        <v>0</v>
      </c>
      <c r="V53" s="26">
        <v>0</v>
      </c>
    </row>
    <row r="54" spans="1:22" ht="14.45" customHeight="1" x14ac:dyDescent="0.25">
      <c r="A54" s="19">
        <f t="shared" si="3"/>
        <v>36</v>
      </c>
      <c r="B54" s="27">
        <v>6224</v>
      </c>
      <c r="C54" s="82" t="str">
        <f>_xlfn.XLOOKUP(__xlnm._FilterDatabase_156[[#This Row],[SAPSA Number]],'DS Point summary'!A:A,'DS Point summary'!B:B)</f>
        <v>David</v>
      </c>
      <c r="D54" s="82" t="str">
        <f>_xlfn.XLOOKUP(__xlnm._FilterDatabase_156[[#This Row],[SAPSA Number]],'DS Point summary'!A:A,'DS Point summary'!C:C)</f>
        <v>Erwee</v>
      </c>
      <c r="E54" s="83" t="str">
        <f>_xlfn.XLOOKUP(__xlnm._FilterDatabase_156[[#This Row],[SAPSA Number]],'DS Point summary'!A:A,'DS Point summary'!D:D)</f>
        <v>D</v>
      </c>
      <c r="F54" s="19" t="str">
        <f ca="1">_xlfn.XLOOKUP(__xlnm._FilterDatabase_156[[#This Row],[SAPSA Number]],'DS Point summary'!A:A,'DS Point summary'!E:E)</f>
        <v xml:space="preserve"> </v>
      </c>
      <c r="G54" s="21">
        <f ca="1">_xlfn.XLOOKUP(__xlnm._FilterDatabase_156[[#This Row],[SAPSA Number]],'DS Point summary'!A:A,'DS Point summary'!F:F)</f>
        <v>43</v>
      </c>
      <c r="H54" s="21" t="s">
        <v>685</v>
      </c>
      <c r="I54" s="23">
        <f t="shared" si="4"/>
        <v>0</v>
      </c>
      <c r="J54" s="24">
        <f t="shared" si="5"/>
        <v>0</v>
      </c>
      <c r="K54" s="25">
        <v>0</v>
      </c>
      <c r="L54" s="26">
        <v>0</v>
      </c>
      <c r="M54" s="25">
        <v>0</v>
      </c>
      <c r="N54" s="26">
        <v>0</v>
      </c>
      <c r="O54" s="25">
        <v>0</v>
      </c>
      <c r="P54" s="26">
        <v>0</v>
      </c>
      <c r="Q54" s="25">
        <v>0</v>
      </c>
      <c r="R54" s="26">
        <v>0</v>
      </c>
      <c r="S54" s="25">
        <v>0</v>
      </c>
      <c r="T54" s="26">
        <v>0</v>
      </c>
      <c r="U54" s="25">
        <v>0</v>
      </c>
      <c r="V54" s="26">
        <v>0</v>
      </c>
    </row>
    <row r="55" spans="1:22" ht="14.45" customHeight="1" x14ac:dyDescent="0.25">
      <c r="A55" s="19">
        <f t="shared" si="3"/>
        <v>36</v>
      </c>
      <c r="B55" s="27">
        <v>3172</v>
      </c>
      <c r="C55" s="82" t="str">
        <f>_xlfn.XLOOKUP(__xlnm._FilterDatabase_156[[#This Row],[SAPSA Number]],'DS Point summary'!A:A,'DS Point summary'!B:B)</f>
        <v>Mervyn-John</v>
      </c>
      <c r="D55" s="82" t="str">
        <f>_xlfn.XLOOKUP(__xlnm._FilterDatabase_156[[#This Row],[SAPSA Number]],'DS Point summary'!A:A,'DS Point summary'!C:C)</f>
        <v>Evans</v>
      </c>
      <c r="E55" s="83" t="str">
        <f>_xlfn.XLOOKUP(__xlnm._FilterDatabase_156[[#This Row],[SAPSA Number]],'DS Point summary'!A:A,'DS Point summary'!D:D)</f>
        <v>MJ</v>
      </c>
      <c r="F55" s="19" t="str">
        <f ca="1">_xlfn.XLOOKUP(__xlnm._FilterDatabase_156[[#This Row],[SAPSA Number]],'DS Point summary'!A:A,'DS Point summary'!E:E)</f>
        <v>SS</v>
      </c>
      <c r="G55" s="21">
        <f ca="1">_xlfn.XLOOKUP(__xlnm._FilterDatabase_156[[#This Row],[SAPSA Number]],'DS Point summary'!A:A,'DS Point summary'!F:F)</f>
        <v>63</v>
      </c>
      <c r="H55" s="21" t="s">
        <v>685</v>
      </c>
      <c r="I55" s="23">
        <f t="shared" si="4"/>
        <v>0</v>
      </c>
      <c r="J55" s="24">
        <f t="shared" si="5"/>
        <v>0</v>
      </c>
      <c r="K55" s="25">
        <v>0</v>
      </c>
      <c r="L55" s="26">
        <v>0</v>
      </c>
      <c r="M55" s="25">
        <v>0</v>
      </c>
      <c r="N55" s="26">
        <v>0</v>
      </c>
      <c r="O55" s="25">
        <v>0</v>
      </c>
      <c r="P55" s="26">
        <v>0</v>
      </c>
      <c r="Q55" s="25">
        <v>0</v>
      </c>
      <c r="R55" s="26">
        <v>0</v>
      </c>
      <c r="S55" s="25">
        <v>0</v>
      </c>
      <c r="T55" s="26">
        <v>0</v>
      </c>
      <c r="U55" s="25">
        <v>0</v>
      </c>
      <c r="V55" s="26">
        <v>0</v>
      </c>
    </row>
    <row r="56" spans="1:22" ht="14.45" customHeight="1" x14ac:dyDescent="0.25">
      <c r="A56" s="19">
        <f t="shared" si="3"/>
        <v>36</v>
      </c>
      <c r="B56" s="27">
        <v>3173</v>
      </c>
      <c r="C56" s="82" t="str">
        <f>_xlfn.XLOOKUP(__xlnm._FilterDatabase_156[[#This Row],[SAPSA Number]],'DS Point summary'!A:A,'DS Point summary'!B:B)</f>
        <v>Garrett-John</v>
      </c>
      <c r="D56" s="82" t="str">
        <f>_xlfn.XLOOKUP(__xlnm._FilterDatabase_156[[#This Row],[SAPSA Number]],'DS Point summary'!A:A,'DS Point summary'!C:C)</f>
        <v>Evans</v>
      </c>
      <c r="E56" s="83" t="str">
        <f>_xlfn.XLOOKUP(__xlnm._FilterDatabase_156[[#This Row],[SAPSA Number]],'DS Point summary'!A:A,'DS Point summary'!D:D)</f>
        <v>G-J</v>
      </c>
      <c r="F56" s="19" t="str">
        <f ca="1">_xlfn.XLOOKUP(__xlnm._FilterDatabase_156[[#This Row],[SAPSA Number]],'DS Point summary'!A:A,'DS Point summary'!E:E)</f>
        <v xml:space="preserve"> </v>
      </c>
      <c r="G56" s="21">
        <f ca="1">_xlfn.XLOOKUP(__xlnm._FilterDatabase_156[[#This Row],[SAPSA Number]],'DS Point summary'!A:A,'DS Point summary'!F:F)</f>
        <v>29</v>
      </c>
      <c r="H56" s="21" t="s">
        <v>685</v>
      </c>
      <c r="I56" s="23">
        <f t="shared" si="4"/>
        <v>0</v>
      </c>
      <c r="J56" s="24">
        <f t="shared" si="5"/>
        <v>0</v>
      </c>
      <c r="K56" s="25">
        <v>0</v>
      </c>
      <c r="L56" s="26">
        <v>0</v>
      </c>
      <c r="M56" s="25">
        <v>0</v>
      </c>
      <c r="N56" s="26">
        <v>0</v>
      </c>
      <c r="O56" s="25">
        <v>0</v>
      </c>
      <c r="P56" s="26">
        <v>0</v>
      </c>
      <c r="Q56" s="25">
        <v>0</v>
      </c>
      <c r="R56" s="26">
        <v>0</v>
      </c>
      <c r="S56" s="25">
        <v>0</v>
      </c>
      <c r="T56" s="26">
        <v>0</v>
      </c>
      <c r="U56" s="25">
        <v>0</v>
      </c>
      <c r="V56" s="26">
        <v>0</v>
      </c>
    </row>
    <row r="57" spans="1:22" ht="14.45" customHeight="1" x14ac:dyDescent="0.25">
      <c r="A57" s="19">
        <f t="shared" si="3"/>
        <v>36</v>
      </c>
      <c r="B57" s="27">
        <v>3369</v>
      </c>
      <c r="C57" s="82" t="str">
        <f>_xlfn.XLOOKUP(__xlnm._FilterDatabase_156[[#This Row],[SAPSA Number]],'DS Point summary'!A:A,'DS Point summary'!B:B)</f>
        <v>Bruce Alan John</v>
      </c>
      <c r="D57" s="82" t="str">
        <f>_xlfn.XLOOKUP(__xlnm._FilterDatabase_156[[#This Row],[SAPSA Number]],'DS Point summary'!A:A,'DS Point summary'!C:C)</f>
        <v>Foreman</v>
      </c>
      <c r="E57" s="83" t="str">
        <f>_xlfn.XLOOKUP(__xlnm._FilterDatabase_156[[#This Row],[SAPSA Number]],'DS Point summary'!A:A,'DS Point summary'!D:D)</f>
        <v>BAJ</v>
      </c>
      <c r="F57" s="19" t="str">
        <f ca="1">_xlfn.XLOOKUP(__xlnm._FilterDatabase_156[[#This Row],[SAPSA Number]],'DS Point summary'!A:A,'DS Point summary'!E:E)</f>
        <v>S</v>
      </c>
      <c r="G57" s="21">
        <f ca="1">_xlfn.XLOOKUP(__xlnm._FilterDatabase_156[[#This Row],[SAPSA Number]],'DS Point summary'!A:A,'DS Point summary'!F:F)</f>
        <v>51</v>
      </c>
      <c r="H57" s="21" t="s">
        <v>685</v>
      </c>
      <c r="I57" s="23">
        <f t="shared" si="4"/>
        <v>0</v>
      </c>
      <c r="J57" s="24">
        <f t="shared" si="5"/>
        <v>0</v>
      </c>
      <c r="K57" s="25">
        <v>0</v>
      </c>
      <c r="L57" s="26">
        <v>0</v>
      </c>
      <c r="M57" s="25">
        <v>0</v>
      </c>
      <c r="N57" s="26">
        <v>0</v>
      </c>
      <c r="O57" s="25">
        <v>0</v>
      </c>
      <c r="P57" s="26">
        <v>0</v>
      </c>
      <c r="Q57" s="25">
        <v>0</v>
      </c>
      <c r="R57" s="26">
        <v>0</v>
      </c>
      <c r="S57" s="25">
        <v>0</v>
      </c>
      <c r="T57" s="26">
        <v>0</v>
      </c>
      <c r="U57" s="25">
        <v>0</v>
      </c>
      <c r="V57" s="26">
        <v>0</v>
      </c>
    </row>
    <row r="58" spans="1:22" ht="14.45" customHeight="1" x14ac:dyDescent="0.25">
      <c r="A58" s="19">
        <f t="shared" si="3"/>
        <v>36</v>
      </c>
      <c r="B58" s="27">
        <v>3416</v>
      </c>
      <c r="C58" s="82" t="str">
        <f>_xlfn.XLOOKUP(__xlnm._FilterDatabase_156[[#This Row],[SAPSA Number]],'DS Point summary'!A:A,'DS Point summary'!B:B)</f>
        <v>Enrico Giovanni</v>
      </c>
      <c r="D58" s="82" t="str">
        <f>_xlfn.XLOOKUP(__xlnm._FilterDatabase_156[[#This Row],[SAPSA Number]],'DS Point summary'!A:A,'DS Point summary'!C:C)</f>
        <v>Galetti</v>
      </c>
      <c r="E58" s="83" t="str">
        <f>_xlfn.XLOOKUP(__xlnm._FilterDatabase_156[[#This Row],[SAPSA Number]],'DS Point summary'!A:A,'DS Point summary'!D:D)</f>
        <v>EG</v>
      </c>
      <c r="F58" s="19" t="str">
        <f ca="1">_xlfn.XLOOKUP(__xlnm._FilterDatabase_156[[#This Row],[SAPSA Number]],'DS Point summary'!A:A,'DS Point summary'!E:E)</f>
        <v xml:space="preserve"> </v>
      </c>
      <c r="G58" s="21">
        <f ca="1">_xlfn.XLOOKUP(__xlnm._FilterDatabase_156[[#This Row],[SAPSA Number]],'DS Point summary'!A:A,'DS Point summary'!F:F)</f>
        <v>39</v>
      </c>
      <c r="H58" s="21" t="s">
        <v>685</v>
      </c>
      <c r="I58" s="23">
        <f t="shared" si="4"/>
        <v>0</v>
      </c>
      <c r="J58" s="24">
        <f t="shared" si="5"/>
        <v>0</v>
      </c>
      <c r="K58" s="25">
        <v>0</v>
      </c>
      <c r="L58" s="26">
        <v>0</v>
      </c>
      <c r="M58" s="25">
        <v>0</v>
      </c>
      <c r="N58" s="26">
        <v>0</v>
      </c>
      <c r="O58" s="25">
        <v>0</v>
      </c>
      <c r="P58" s="26">
        <v>0</v>
      </c>
      <c r="Q58" s="25">
        <v>0</v>
      </c>
      <c r="R58" s="26">
        <v>0</v>
      </c>
      <c r="S58" s="25">
        <v>0</v>
      </c>
      <c r="T58" s="26">
        <v>0</v>
      </c>
      <c r="U58" s="25">
        <v>0</v>
      </c>
      <c r="V58" s="26">
        <v>0</v>
      </c>
    </row>
    <row r="59" spans="1:22" ht="14.45" customHeight="1" x14ac:dyDescent="0.25">
      <c r="A59" s="19">
        <f t="shared" si="3"/>
        <v>36</v>
      </c>
      <c r="B59" s="27">
        <v>5972</v>
      </c>
      <c r="C59" s="82" t="str">
        <f>_xlfn.XLOOKUP(__xlnm._FilterDatabase_156[[#This Row],[SAPSA Number]],'DS Point summary'!A:A,'DS Point summary'!B:B)</f>
        <v>Johannes Petrus</v>
      </c>
      <c r="D59" s="82" t="str">
        <f>_xlfn.XLOOKUP(__xlnm._FilterDatabase_156[[#This Row],[SAPSA Number]],'DS Point summary'!A:A,'DS Point summary'!C:C)</f>
        <v>Geldenhuys</v>
      </c>
      <c r="E59" s="83" t="str">
        <f>_xlfn.XLOOKUP(__xlnm._FilterDatabase_156[[#This Row],[SAPSA Number]],'DS Point summary'!A:A,'DS Point summary'!D:D)</f>
        <v>JP</v>
      </c>
      <c r="F59" s="19" t="str">
        <f ca="1">_xlfn.XLOOKUP(__xlnm._FilterDatabase_156[[#This Row],[SAPSA Number]],'DS Point summary'!A:A,'DS Point summary'!E:E)</f>
        <v xml:space="preserve"> </v>
      </c>
      <c r="G59" s="21">
        <f ca="1">_xlfn.XLOOKUP(__xlnm._FilterDatabase_156[[#This Row],[SAPSA Number]],'DS Point summary'!A:A,'DS Point summary'!F:F)</f>
        <v>45</v>
      </c>
      <c r="H59" s="21" t="s">
        <v>685</v>
      </c>
      <c r="I59" s="23">
        <f t="shared" si="4"/>
        <v>0</v>
      </c>
      <c r="J59" s="24">
        <f t="shared" si="5"/>
        <v>0</v>
      </c>
      <c r="K59" s="25">
        <v>0</v>
      </c>
      <c r="L59" s="26">
        <v>0</v>
      </c>
      <c r="M59" s="25">
        <v>0</v>
      </c>
      <c r="N59" s="26">
        <v>0</v>
      </c>
      <c r="O59" s="25">
        <v>0</v>
      </c>
      <c r="P59" s="26">
        <v>0</v>
      </c>
      <c r="Q59" s="25">
        <v>0</v>
      </c>
      <c r="R59" s="26">
        <v>0</v>
      </c>
      <c r="S59" s="25">
        <v>0</v>
      </c>
      <c r="T59" s="26">
        <v>0</v>
      </c>
      <c r="U59" s="25">
        <v>0</v>
      </c>
      <c r="V59" s="26">
        <v>0</v>
      </c>
    </row>
    <row r="60" spans="1:22" ht="14.45" customHeight="1" x14ac:dyDescent="0.25">
      <c r="A60" s="19">
        <f t="shared" si="3"/>
        <v>36</v>
      </c>
      <c r="B60" s="27">
        <v>1317</v>
      </c>
      <c r="C60" s="82" t="str">
        <f>_xlfn.XLOOKUP(__xlnm._FilterDatabase_156[[#This Row],[SAPSA Number]],'DS Point summary'!A:A,'DS Point summary'!B:B)</f>
        <v>Eben</v>
      </c>
      <c r="D60" s="82" t="str">
        <f>_xlfn.XLOOKUP(__xlnm._FilterDatabase_156[[#This Row],[SAPSA Number]],'DS Point summary'!A:A,'DS Point summary'!C:C)</f>
        <v>Grobbelaar</v>
      </c>
      <c r="E60" s="83" t="str">
        <f>_xlfn.XLOOKUP(__xlnm._FilterDatabase_156[[#This Row],[SAPSA Number]],'DS Point summary'!A:A,'DS Point summary'!D:D)</f>
        <v>E</v>
      </c>
      <c r="F60" s="19" t="str">
        <f ca="1">_xlfn.XLOOKUP(__xlnm._FilterDatabase_156[[#This Row],[SAPSA Number]],'DS Point summary'!A:A,'DS Point summary'!E:E)</f>
        <v xml:space="preserve"> </v>
      </c>
      <c r="G60" s="21">
        <f ca="1">_xlfn.XLOOKUP(__xlnm._FilterDatabase_156[[#This Row],[SAPSA Number]],'DS Point summary'!A:A,'DS Point summary'!F:F)</f>
        <v>41</v>
      </c>
      <c r="H60" s="21" t="s">
        <v>685</v>
      </c>
      <c r="I60" s="23">
        <f t="shared" si="4"/>
        <v>0</v>
      </c>
      <c r="J60" s="24">
        <f t="shared" si="5"/>
        <v>0</v>
      </c>
      <c r="K60" s="25">
        <v>0</v>
      </c>
      <c r="L60" s="26">
        <v>0</v>
      </c>
      <c r="M60" s="25">
        <v>0</v>
      </c>
      <c r="N60" s="26">
        <v>0</v>
      </c>
      <c r="O60" s="25">
        <v>0</v>
      </c>
      <c r="P60" s="26">
        <v>0</v>
      </c>
      <c r="Q60" s="25">
        <v>0</v>
      </c>
      <c r="R60" s="26">
        <v>0</v>
      </c>
      <c r="S60" s="25">
        <v>0</v>
      </c>
      <c r="T60" s="26">
        <v>0</v>
      </c>
      <c r="U60" s="25">
        <v>0</v>
      </c>
      <c r="V60" s="26">
        <v>0</v>
      </c>
    </row>
    <row r="61" spans="1:22" ht="14.45" customHeight="1" x14ac:dyDescent="0.25">
      <c r="A61" s="19">
        <f t="shared" si="3"/>
        <v>36</v>
      </c>
      <c r="B61" s="27">
        <v>3782</v>
      </c>
      <c r="C61" s="82" t="str">
        <f>_xlfn.XLOOKUP(__xlnm._FilterDatabase_156[[#This Row],[SAPSA Number]],'DS Point summary'!A:A,'DS Point summary'!B:B)</f>
        <v>Gary Athol</v>
      </c>
      <c r="D61" s="82" t="str">
        <f>_xlfn.XLOOKUP(__xlnm._FilterDatabase_156[[#This Row],[SAPSA Number]],'DS Point summary'!A:A,'DS Point summary'!C:C)</f>
        <v>Hagemann</v>
      </c>
      <c r="E61" s="83" t="str">
        <f>_xlfn.XLOOKUP(__xlnm._FilterDatabase_156[[#This Row],[SAPSA Number]],'DS Point summary'!A:A,'DS Point summary'!D:D)</f>
        <v>GA</v>
      </c>
      <c r="F61" s="19" t="str">
        <f ca="1">_xlfn.XLOOKUP(__xlnm._FilterDatabase_156[[#This Row],[SAPSA Number]],'DS Point summary'!A:A,'DS Point summary'!E:E)</f>
        <v>S</v>
      </c>
      <c r="G61" s="21">
        <f ca="1">_xlfn.XLOOKUP(__xlnm._FilterDatabase_156[[#This Row],[SAPSA Number]],'DS Point summary'!A:A,'DS Point summary'!F:F)</f>
        <v>52</v>
      </c>
      <c r="H61" s="21" t="s">
        <v>685</v>
      </c>
      <c r="I61" s="23">
        <f t="shared" si="4"/>
        <v>0</v>
      </c>
      <c r="J61" s="24">
        <f t="shared" si="5"/>
        <v>0</v>
      </c>
      <c r="K61" s="25">
        <v>0</v>
      </c>
      <c r="L61" s="26">
        <v>0</v>
      </c>
      <c r="M61" s="25">
        <v>0</v>
      </c>
      <c r="N61" s="26">
        <v>0</v>
      </c>
      <c r="O61" s="25">
        <v>0</v>
      </c>
      <c r="P61" s="26">
        <v>0</v>
      </c>
      <c r="Q61" s="25">
        <v>0</v>
      </c>
      <c r="R61" s="26">
        <v>0</v>
      </c>
      <c r="S61" s="25">
        <v>0</v>
      </c>
      <c r="T61" s="26">
        <v>0</v>
      </c>
      <c r="U61" s="25">
        <v>0</v>
      </c>
      <c r="V61" s="26">
        <v>0</v>
      </c>
    </row>
    <row r="62" spans="1:22" ht="14.45" customHeight="1" x14ac:dyDescent="0.25">
      <c r="A62" s="19">
        <f t="shared" si="3"/>
        <v>36</v>
      </c>
      <c r="B62" s="27">
        <v>6308</v>
      </c>
      <c r="C62" s="82" t="str">
        <f>_xlfn.XLOOKUP(__xlnm._FilterDatabase_156[[#This Row],[SAPSA Number]],'DS Point summary'!A:A,'DS Point summary'!B:B)</f>
        <v>James Matthew</v>
      </c>
      <c r="D62" s="82" t="str">
        <f>_xlfn.XLOOKUP(__xlnm._FilterDatabase_156[[#This Row],[SAPSA Number]],'DS Point summary'!A:A,'DS Point summary'!C:C)</f>
        <v>Hagemann</v>
      </c>
      <c r="E62" s="83" t="str">
        <f>_xlfn.XLOOKUP(__xlnm._FilterDatabase_156[[#This Row],[SAPSA Number]],'DS Point summary'!A:A,'DS Point summary'!D:D)</f>
        <v>JM</v>
      </c>
      <c r="F62" s="19" t="str">
        <f ca="1">_xlfn.XLOOKUP(__xlnm._FilterDatabase_156[[#This Row],[SAPSA Number]],'DS Point summary'!A:A,'DS Point summary'!E:E)</f>
        <v>Jnr</v>
      </c>
      <c r="G62" s="21">
        <f ca="1">_xlfn.XLOOKUP(__xlnm._FilterDatabase_156[[#This Row],[SAPSA Number]],'DS Point summary'!A:A,'DS Point summary'!F:F)</f>
        <v>17</v>
      </c>
      <c r="H62" s="21" t="s">
        <v>685</v>
      </c>
      <c r="I62" s="23">
        <f t="shared" si="4"/>
        <v>0</v>
      </c>
      <c r="J62" s="24">
        <f t="shared" si="5"/>
        <v>0</v>
      </c>
      <c r="K62" s="25">
        <v>0</v>
      </c>
      <c r="L62" s="26">
        <v>0</v>
      </c>
      <c r="M62" s="25">
        <v>0</v>
      </c>
      <c r="N62" s="26">
        <v>0</v>
      </c>
      <c r="O62" s="25">
        <v>0</v>
      </c>
      <c r="P62" s="26">
        <v>0</v>
      </c>
      <c r="Q62" s="25">
        <v>0</v>
      </c>
      <c r="R62" s="26">
        <v>0</v>
      </c>
      <c r="S62" s="25">
        <v>0</v>
      </c>
      <c r="T62" s="26">
        <v>0</v>
      </c>
      <c r="U62" s="25">
        <v>0</v>
      </c>
      <c r="V62" s="26">
        <v>0</v>
      </c>
    </row>
    <row r="63" spans="1:22" ht="14.45" customHeight="1" x14ac:dyDescent="0.25">
      <c r="A63" s="19">
        <f t="shared" si="3"/>
        <v>36</v>
      </c>
      <c r="B63" s="28">
        <v>1162</v>
      </c>
      <c r="C63" s="82" t="str">
        <f>_xlfn.XLOOKUP(__xlnm._FilterDatabase_156[[#This Row],[SAPSA Number]],'DS Point summary'!A:A,'DS Point summary'!B:B)</f>
        <v>Marinus Anton</v>
      </c>
      <c r="D63" s="82" t="str">
        <f>_xlfn.XLOOKUP(__xlnm._FilterDatabase_156[[#This Row],[SAPSA Number]],'DS Point summary'!A:A,'DS Point summary'!C:C)</f>
        <v>Hefer</v>
      </c>
      <c r="E63" s="83" t="str">
        <f>_xlfn.XLOOKUP(__xlnm._FilterDatabase_156[[#This Row],[SAPSA Number]],'DS Point summary'!A:A,'DS Point summary'!D:D)</f>
        <v>MA</v>
      </c>
      <c r="F63" s="19" t="str">
        <f ca="1">_xlfn.XLOOKUP(__xlnm._FilterDatabase_156[[#This Row],[SAPSA Number]],'DS Point summary'!A:A,'DS Point summary'!E:E)</f>
        <v>SS</v>
      </c>
      <c r="G63" s="21">
        <f ca="1">_xlfn.XLOOKUP(__xlnm._FilterDatabase_156[[#This Row],[SAPSA Number]],'DS Point summary'!A:A,'DS Point summary'!F:F)</f>
        <v>63</v>
      </c>
      <c r="H63" s="21" t="s">
        <v>685</v>
      </c>
      <c r="I63" s="23">
        <f t="shared" si="4"/>
        <v>0</v>
      </c>
      <c r="J63" s="24">
        <f t="shared" si="5"/>
        <v>0</v>
      </c>
      <c r="K63" s="25">
        <v>0</v>
      </c>
      <c r="L63" s="26">
        <v>0</v>
      </c>
      <c r="M63" s="25">
        <v>0</v>
      </c>
      <c r="N63" s="26">
        <v>0</v>
      </c>
      <c r="O63" s="25">
        <v>0</v>
      </c>
      <c r="P63" s="26">
        <v>0</v>
      </c>
      <c r="Q63" s="25">
        <v>0</v>
      </c>
      <c r="R63" s="26">
        <v>0</v>
      </c>
      <c r="S63" s="25">
        <v>0</v>
      </c>
      <c r="T63" s="26">
        <v>0</v>
      </c>
      <c r="U63" s="25">
        <v>0</v>
      </c>
      <c r="V63" s="26">
        <v>0</v>
      </c>
    </row>
    <row r="64" spans="1:22" ht="14.45" customHeight="1" x14ac:dyDescent="0.25">
      <c r="A64" s="19">
        <f>RANK(J64,J$2:J$139,0)</f>
        <v>36</v>
      </c>
      <c r="B64" s="28">
        <v>1684</v>
      </c>
      <c r="C64" s="82" t="str">
        <f>_xlfn.XLOOKUP(__xlnm._FilterDatabase_156[[#This Row],[SAPSA Number]],'DS Point summary'!A:A,'DS Point summary'!B:B)</f>
        <v>Ockert Tobias</v>
      </c>
      <c r="D64" s="82" t="str">
        <f>_xlfn.XLOOKUP(__xlnm._FilterDatabase_156[[#This Row],[SAPSA Number]],'DS Point summary'!A:A,'DS Point summary'!C:C)</f>
        <v>Kanis</v>
      </c>
      <c r="E64" s="83" t="str">
        <f>_xlfn.XLOOKUP(__xlnm._FilterDatabase_156[[#This Row],[SAPSA Number]],'DS Point summary'!A:A,'DS Point summary'!D:D)</f>
        <v>OT</v>
      </c>
      <c r="F64" s="19" t="str">
        <f ca="1">_xlfn.XLOOKUP(__xlnm._FilterDatabase_156[[#This Row],[SAPSA Number]],'DS Point summary'!A:A,'DS Point summary'!E:E)</f>
        <v>S</v>
      </c>
      <c r="G64" s="21">
        <f ca="1">_xlfn.XLOOKUP(__xlnm._FilterDatabase_156[[#This Row],[SAPSA Number]],'DS Point summary'!A:A,'DS Point summary'!F:F)</f>
        <v>58</v>
      </c>
      <c r="H64" s="21" t="s">
        <v>685</v>
      </c>
      <c r="I64" s="23">
        <f t="shared" si="4"/>
        <v>0</v>
      </c>
      <c r="J64" s="24">
        <f t="shared" si="5"/>
        <v>0</v>
      </c>
      <c r="K64" s="25">
        <v>0</v>
      </c>
      <c r="L64" s="26">
        <v>0</v>
      </c>
      <c r="M64" s="25">
        <v>0</v>
      </c>
      <c r="N64" s="26">
        <v>0</v>
      </c>
      <c r="O64" s="25">
        <v>0</v>
      </c>
      <c r="P64" s="26">
        <v>0</v>
      </c>
      <c r="Q64" s="25">
        <v>0</v>
      </c>
      <c r="R64" s="26">
        <v>0</v>
      </c>
      <c r="S64" s="25">
        <v>0</v>
      </c>
      <c r="T64" s="26">
        <v>0</v>
      </c>
      <c r="U64" s="25">
        <v>0</v>
      </c>
      <c r="V64" s="26">
        <v>0</v>
      </c>
    </row>
    <row r="65" spans="1:22" ht="14.45" customHeight="1" x14ac:dyDescent="0.25">
      <c r="A65" s="19">
        <f t="shared" ref="A65:A96" si="6">RANK(J65,J$2:J$135,0)</f>
        <v>36</v>
      </c>
      <c r="B65" s="28">
        <v>1923</v>
      </c>
      <c r="C65" s="82" t="str">
        <f>_xlfn.XLOOKUP(__xlnm._FilterDatabase_156[[#This Row],[SAPSA Number]],'DS Point summary'!A:A,'DS Point summary'!B:B)</f>
        <v>Johannes Stefanus</v>
      </c>
      <c r="D65" s="82" t="str">
        <f>_xlfn.XLOOKUP(__xlnm._FilterDatabase_156[[#This Row],[SAPSA Number]],'DS Point summary'!A:A,'DS Point summary'!C:C)</f>
        <v>Kemp</v>
      </c>
      <c r="E65" s="83" t="str">
        <f>_xlfn.XLOOKUP(__xlnm._FilterDatabase_156[[#This Row],[SAPSA Number]],'DS Point summary'!A:A,'DS Point summary'!D:D)</f>
        <v>JS</v>
      </c>
      <c r="F65" s="19" t="str">
        <f ca="1">_xlfn.XLOOKUP(__xlnm._FilterDatabase_156[[#This Row],[SAPSA Number]],'DS Point summary'!A:A,'DS Point summary'!E:E)</f>
        <v>SS</v>
      </c>
      <c r="G65" s="21">
        <f ca="1">_xlfn.XLOOKUP(__xlnm._FilterDatabase_156[[#This Row],[SAPSA Number]],'DS Point summary'!A:A,'DS Point summary'!F:F)</f>
        <v>65</v>
      </c>
      <c r="H65" s="21" t="s">
        <v>685</v>
      </c>
      <c r="I65" s="23">
        <f t="shared" si="4"/>
        <v>0</v>
      </c>
      <c r="J65" s="24">
        <f t="shared" si="5"/>
        <v>0</v>
      </c>
      <c r="K65" s="25">
        <v>0</v>
      </c>
      <c r="L65" s="26">
        <v>0</v>
      </c>
      <c r="M65" s="25">
        <v>0</v>
      </c>
      <c r="N65" s="26">
        <v>0</v>
      </c>
      <c r="O65" s="25">
        <v>0</v>
      </c>
      <c r="P65" s="26">
        <v>0</v>
      </c>
      <c r="Q65" s="25">
        <v>0</v>
      </c>
      <c r="R65" s="26">
        <v>0</v>
      </c>
      <c r="S65" s="25">
        <v>0</v>
      </c>
      <c r="T65" s="26">
        <v>0</v>
      </c>
      <c r="U65" s="25">
        <v>0</v>
      </c>
      <c r="V65" s="26">
        <v>0</v>
      </c>
    </row>
    <row r="66" spans="1:22" ht="14.45" customHeight="1" x14ac:dyDescent="0.25">
      <c r="A66" s="19">
        <f t="shared" si="6"/>
        <v>36</v>
      </c>
      <c r="B66" s="51">
        <v>4094</v>
      </c>
      <c r="C66" s="82" t="str">
        <f>_xlfn.XLOOKUP(__xlnm._FilterDatabase_156[[#This Row],[SAPSA Number]],'DS Point summary'!A:A,'DS Point summary'!B:B)</f>
        <v>Johan</v>
      </c>
      <c r="D66" s="82" t="str">
        <f>_xlfn.XLOOKUP(__xlnm._FilterDatabase_156[[#This Row],[SAPSA Number]],'DS Point summary'!A:A,'DS Point summary'!C:C)</f>
        <v>Kemp</v>
      </c>
      <c r="E66" s="83" t="str">
        <f>_xlfn.XLOOKUP(__xlnm._FilterDatabase_156[[#This Row],[SAPSA Number]],'DS Point summary'!A:A,'DS Point summary'!D:D)</f>
        <v>J</v>
      </c>
      <c r="F66" s="19" t="str">
        <f ca="1">_xlfn.XLOOKUP(__xlnm._FilterDatabase_156[[#This Row],[SAPSA Number]],'DS Point summary'!A:A,'DS Point summary'!E:E)</f>
        <v xml:space="preserve"> </v>
      </c>
      <c r="G66" s="21">
        <f ca="1">_xlfn.XLOOKUP(__xlnm._FilterDatabase_156[[#This Row],[SAPSA Number]],'DS Point summary'!A:A,'DS Point summary'!F:F)</f>
        <v>40</v>
      </c>
      <c r="H66" s="21" t="s">
        <v>685</v>
      </c>
      <c r="I66" s="23">
        <f t="shared" ref="I66:I97" si="7">(IF(K66&gt;0,1,0)+(IF(L66&gt;0,1,0))+(IF(M66&gt;0,1,0))+(IF(N66&gt;0,1,0))+(IF(O66&gt;0,1,0))+(IF(P66&gt;0,1,0))+(IF(Q66&gt;0,1,0))+(IF(R66&gt;0,1,0))+(IF(S66&gt;0,1,0))+(IF(T66&gt;0,1,0))+(IF(U66&gt;0,1,0))+(IF(V66&gt;0,1,0)))</f>
        <v>0</v>
      </c>
      <c r="J66" s="24">
        <f t="shared" ref="J66:J97" si="8">(LARGE(K66:U66,1)+LARGE(K66:U66,2)+LARGE(K66:U66,3)+LARGE(K66:U66,4)+LARGE(K66:U66,5))/5</f>
        <v>0</v>
      </c>
      <c r="K66" s="25">
        <v>0</v>
      </c>
      <c r="L66" s="26">
        <v>0</v>
      </c>
      <c r="M66" s="25">
        <v>0</v>
      </c>
      <c r="N66" s="26">
        <v>0</v>
      </c>
      <c r="O66" s="25">
        <v>0</v>
      </c>
      <c r="P66" s="26">
        <v>0</v>
      </c>
      <c r="Q66" s="25">
        <v>0</v>
      </c>
      <c r="R66" s="26">
        <v>0</v>
      </c>
      <c r="S66" s="25">
        <v>0</v>
      </c>
      <c r="T66" s="26">
        <v>0</v>
      </c>
      <c r="U66" s="25">
        <v>0</v>
      </c>
      <c r="V66" s="26">
        <v>0</v>
      </c>
    </row>
    <row r="67" spans="1:22" ht="14.45" customHeight="1" x14ac:dyDescent="0.25">
      <c r="A67" s="19">
        <f t="shared" si="6"/>
        <v>36</v>
      </c>
      <c r="B67" s="28">
        <v>191</v>
      </c>
      <c r="C67" s="82" t="str">
        <f>_xlfn.XLOOKUP(__xlnm._FilterDatabase_156[[#This Row],[SAPSA Number]],'DS Point summary'!A:A,'DS Point summary'!B:B)</f>
        <v>Joseph John</v>
      </c>
      <c r="D67" s="82" t="str">
        <f>_xlfn.XLOOKUP(__xlnm._FilterDatabase_156[[#This Row],[SAPSA Number]],'DS Point summary'!A:A,'DS Point summary'!C:C)</f>
        <v>Kriel</v>
      </c>
      <c r="E67" s="83" t="str">
        <f>_xlfn.XLOOKUP(__xlnm._FilterDatabase_156[[#This Row],[SAPSA Number]],'DS Point summary'!A:A,'DS Point summary'!D:D)</f>
        <v>JJ</v>
      </c>
      <c r="F67" s="19" t="str">
        <f ca="1">_xlfn.XLOOKUP(__xlnm._FilterDatabase_156[[#This Row],[SAPSA Number]],'DS Point summary'!A:A,'DS Point summary'!E:E)</f>
        <v>S</v>
      </c>
      <c r="G67" s="21">
        <f ca="1">_xlfn.XLOOKUP(__xlnm._FilterDatabase_156[[#This Row],[SAPSA Number]],'DS Point summary'!A:A,'DS Point summary'!F:F)</f>
        <v>59</v>
      </c>
      <c r="H67" s="21" t="s">
        <v>685</v>
      </c>
      <c r="I67" s="23">
        <f t="shared" si="7"/>
        <v>0</v>
      </c>
      <c r="J67" s="24">
        <f t="shared" si="8"/>
        <v>0</v>
      </c>
      <c r="K67" s="25">
        <v>0</v>
      </c>
      <c r="L67" s="26">
        <v>0</v>
      </c>
      <c r="M67" s="25">
        <v>0</v>
      </c>
      <c r="N67" s="26">
        <v>0</v>
      </c>
      <c r="O67" s="25">
        <v>0</v>
      </c>
      <c r="P67" s="26">
        <v>0</v>
      </c>
      <c r="Q67" s="25">
        <v>0</v>
      </c>
      <c r="R67" s="26">
        <v>0</v>
      </c>
      <c r="S67" s="25">
        <v>0</v>
      </c>
      <c r="T67" s="26">
        <v>0</v>
      </c>
      <c r="U67" s="25">
        <v>0</v>
      </c>
      <c r="V67" s="26">
        <v>0</v>
      </c>
    </row>
    <row r="68" spans="1:22" ht="14.45" customHeight="1" x14ac:dyDescent="0.25">
      <c r="A68" s="19">
        <f t="shared" si="6"/>
        <v>36</v>
      </c>
      <c r="B68" s="28">
        <v>199</v>
      </c>
      <c r="C68" s="82" t="str">
        <f>_xlfn.XLOOKUP(__xlnm._FilterDatabase_156[[#This Row],[SAPSA Number]],'DS Point summary'!A:A,'DS Point summary'!B:B)</f>
        <v>Susanna Johanna</v>
      </c>
      <c r="D68" s="82" t="str">
        <f>_xlfn.XLOOKUP(__xlnm._FilterDatabase_156[[#This Row],[SAPSA Number]],'DS Point summary'!A:A,'DS Point summary'!C:C)</f>
        <v>Kriel</v>
      </c>
      <c r="E68" s="83" t="str">
        <f>_xlfn.XLOOKUP(__xlnm._FilterDatabase_156[[#This Row],[SAPSA Number]],'DS Point summary'!A:A,'DS Point summary'!D:D)</f>
        <v>SJ</v>
      </c>
      <c r="F68" s="19" t="str">
        <f>_xlfn.XLOOKUP(__xlnm._FilterDatabase_156[[#This Row],[SAPSA Number]],'DS Point summary'!A:A,'DS Point summary'!E:E)</f>
        <v>Lady</v>
      </c>
      <c r="G68" s="21">
        <f ca="1">_xlfn.XLOOKUP(__xlnm._FilterDatabase_156[[#This Row],[SAPSA Number]],'DS Point summary'!A:A,'DS Point summary'!F:F)</f>
        <v>58</v>
      </c>
      <c r="H68" s="21" t="s">
        <v>685</v>
      </c>
      <c r="I68" s="23">
        <f t="shared" si="7"/>
        <v>0</v>
      </c>
      <c r="J68" s="24">
        <f t="shared" si="8"/>
        <v>0</v>
      </c>
      <c r="K68" s="25">
        <v>0</v>
      </c>
      <c r="L68" s="26">
        <v>0</v>
      </c>
      <c r="M68" s="25">
        <v>0</v>
      </c>
      <c r="N68" s="26">
        <v>0</v>
      </c>
      <c r="O68" s="25">
        <v>0</v>
      </c>
      <c r="P68" s="26">
        <v>0</v>
      </c>
      <c r="Q68" s="25">
        <v>0</v>
      </c>
      <c r="R68" s="26">
        <v>0</v>
      </c>
      <c r="S68" s="25">
        <v>0</v>
      </c>
      <c r="T68" s="26">
        <v>0</v>
      </c>
      <c r="U68" s="25">
        <v>0</v>
      </c>
      <c r="V68" s="26">
        <v>0</v>
      </c>
    </row>
    <row r="69" spans="1:22" x14ac:dyDescent="0.25">
      <c r="A69" s="19">
        <f t="shared" si="6"/>
        <v>36</v>
      </c>
      <c r="B69" s="28">
        <v>404</v>
      </c>
      <c r="C69" s="82" t="str">
        <f>_xlfn.XLOOKUP(__xlnm._FilterDatabase_156[[#This Row],[SAPSA Number]],'DS Point summary'!A:A,'DS Point summary'!B:B)</f>
        <v>Heinrich Gothfried</v>
      </c>
      <c r="D69" s="82" t="str">
        <f>_xlfn.XLOOKUP(__xlnm._FilterDatabase_156[[#This Row],[SAPSA Number]],'DS Point summary'!A:A,'DS Point summary'!C:C)</f>
        <v>Kruger</v>
      </c>
      <c r="E69" s="83" t="str">
        <f>_xlfn.XLOOKUP(__xlnm._FilterDatabase_156[[#This Row],[SAPSA Number]],'DS Point summary'!A:A,'DS Point summary'!D:D)</f>
        <v>HG</v>
      </c>
      <c r="F69" s="19" t="str">
        <f ca="1">_xlfn.XLOOKUP(__xlnm._FilterDatabase_156[[#This Row],[SAPSA Number]],'DS Point summary'!A:A,'DS Point summary'!E:E)</f>
        <v>SS</v>
      </c>
      <c r="G69" s="21">
        <f ca="1">_xlfn.XLOOKUP(__xlnm._FilterDatabase_156[[#This Row],[SAPSA Number]],'DS Point summary'!A:A,'DS Point summary'!F:F)</f>
        <v>66</v>
      </c>
      <c r="H69" s="21" t="s">
        <v>685</v>
      </c>
      <c r="I69" s="23">
        <f t="shared" si="7"/>
        <v>0</v>
      </c>
      <c r="J69" s="24">
        <f t="shared" si="8"/>
        <v>0</v>
      </c>
      <c r="K69" s="25">
        <v>0</v>
      </c>
      <c r="L69" s="26">
        <v>0</v>
      </c>
      <c r="M69" s="25">
        <v>0</v>
      </c>
      <c r="N69" s="26">
        <v>0</v>
      </c>
      <c r="O69" s="25">
        <v>0</v>
      </c>
      <c r="P69" s="26">
        <v>0</v>
      </c>
      <c r="Q69" s="25">
        <v>0</v>
      </c>
      <c r="R69" s="26">
        <v>0</v>
      </c>
      <c r="S69" s="25">
        <v>0</v>
      </c>
      <c r="T69" s="26">
        <v>0</v>
      </c>
      <c r="U69" s="25">
        <v>0</v>
      </c>
      <c r="V69" s="26">
        <v>0</v>
      </c>
    </row>
    <row r="70" spans="1:22" x14ac:dyDescent="0.25">
      <c r="A70" s="19">
        <f t="shared" si="6"/>
        <v>36</v>
      </c>
      <c r="B70" s="28">
        <v>4315</v>
      </c>
      <c r="C70" s="82" t="str">
        <f>_xlfn.XLOOKUP(__xlnm._FilterDatabase_156[[#This Row],[SAPSA Number]],'DS Point summary'!A:A,'DS Point summary'!B:B)</f>
        <v>Jessica</v>
      </c>
      <c r="D70" s="82" t="str">
        <f>_xlfn.XLOOKUP(__xlnm._FilterDatabase_156[[#This Row],[SAPSA Number]],'DS Point summary'!A:A,'DS Point summary'!C:C)</f>
        <v>Kruger</v>
      </c>
      <c r="E70" s="83" t="str">
        <f>_xlfn.XLOOKUP(__xlnm._FilterDatabase_156[[#This Row],[SAPSA Number]],'DS Point summary'!A:A,'DS Point summary'!D:D)</f>
        <v>J</v>
      </c>
      <c r="F70" s="19" t="str">
        <f>_xlfn.XLOOKUP(__xlnm._FilterDatabase_156[[#This Row],[SAPSA Number]],'DS Point summary'!A:A,'DS Point summary'!E:E)</f>
        <v>Lady</v>
      </c>
      <c r="G70" s="21">
        <f ca="1">_xlfn.XLOOKUP(__xlnm._FilterDatabase_156[[#This Row],[SAPSA Number]],'DS Point summary'!A:A,'DS Point summary'!F:F)</f>
        <v>39</v>
      </c>
      <c r="H70" s="21" t="s">
        <v>685</v>
      </c>
      <c r="I70" s="23">
        <f t="shared" si="7"/>
        <v>0</v>
      </c>
      <c r="J70" s="24">
        <f t="shared" si="8"/>
        <v>0</v>
      </c>
      <c r="K70" s="25">
        <v>0</v>
      </c>
      <c r="L70" s="26">
        <v>0</v>
      </c>
      <c r="M70" s="25">
        <v>0</v>
      </c>
      <c r="N70" s="26">
        <v>0</v>
      </c>
      <c r="O70" s="25">
        <v>0</v>
      </c>
      <c r="P70" s="26">
        <v>0</v>
      </c>
      <c r="Q70" s="25">
        <v>0</v>
      </c>
      <c r="R70" s="26">
        <v>0</v>
      </c>
      <c r="S70" s="25">
        <v>0</v>
      </c>
      <c r="T70" s="26">
        <v>0</v>
      </c>
      <c r="U70" s="25">
        <v>0</v>
      </c>
      <c r="V70" s="26">
        <v>0</v>
      </c>
    </row>
    <row r="71" spans="1:22" x14ac:dyDescent="0.25">
      <c r="A71" s="19">
        <f t="shared" si="6"/>
        <v>36</v>
      </c>
      <c r="B71" s="28">
        <v>252</v>
      </c>
      <c r="C71" s="82" t="str">
        <f>_xlfn.XLOOKUP(__xlnm._FilterDatabase_156[[#This Row],[SAPSA Number]],'DS Point summary'!A:A,'DS Point summary'!B:B)</f>
        <v>Deon</v>
      </c>
      <c r="D71" s="82" t="str">
        <f>_xlfn.XLOOKUP(__xlnm._FilterDatabase_156[[#This Row],[SAPSA Number]],'DS Point summary'!A:A,'DS Point summary'!C:C)</f>
        <v>Labuschagne</v>
      </c>
      <c r="E71" s="83" t="str">
        <f>_xlfn.XLOOKUP(__xlnm._FilterDatabase_156[[#This Row],[SAPSA Number]],'DS Point summary'!A:A,'DS Point summary'!D:D)</f>
        <v>D</v>
      </c>
      <c r="F71" s="19" t="str">
        <f ca="1">_xlfn.XLOOKUP(__xlnm._FilterDatabase_156[[#This Row],[SAPSA Number]],'DS Point summary'!A:A,'DS Point summary'!E:E)</f>
        <v>SS</v>
      </c>
      <c r="G71" s="21">
        <f ca="1">_xlfn.XLOOKUP(__xlnm._FilterDatabase_156[[#This Row],[SAPSA Number]],'DS Point summary'!A:A,'DS Point summary'!F:F)</f>
        <v>67</v>
      </c>
      <c r="H71" s="21" t="s">
        <v>685</v>
      </c>
      <c r="I71" s="23">
        <f t="shared" si="7"/>
        <v>0</v>
      </c>
      <c r="J71" s="24">
        <f t="shared" si="8"/>
        <v>0</v>
      </c>
      <c r="K71" s="25">
        <v>0</v>
      </c>
      <c r="L71" s="26">
        <v>0</v>
      </c>
      <c r="M71" s="25">
        <v>0</v>
      </c>
      <c r="N71" s="26">
        <v>0</v>
      </c>
      <c r="O71" s="25">
        <v>0</v>
      </c>
      <c r="P71" s="26">
        <v>0</v>
      </c>
      <c r="Q71" s="25">
        <v>0</v>
      </c>
      <c r="R71" s="26">
        <v>0</v>
      </c>
      <c r="S71" s="25">
        <v>0</v>
      </c>
      <c r="T71" s="26">
        <v>0</v>
      </c>
      <c r="U71" s="25">
        <v>0</v>
      </c>
      <c r="V71" s="26">
        <v>0</v>
      </c>
    </row>
    <row r="72" spans="1:22" x14ac:dyDescent="0.25">
      <c r="A72" s="19">
        <f t="shared" si="6"/>
        <v>36</v>
      </c>
      <c r="B72" s="28">
        <v>681</v>
      </c>
      <c r="C72" s="82" t="str">
        <f>_xlfn.XLOOKUP(__xlnm._FilterDatabase_156[[#This Row],[SAPSA Number]],'DS Point summary'!A:A,'DS Point summary'!B:B)</f>
        <v>Henri Coenraad</v>
      </c>
      <c r="D72" s="82" t="str">
        <f>_xlfn.XLOOKUP(__xlnm._FilterDatabase_156[[#This Row],[SAPSA Number]],'DS Point summary'!A:A,'DS Point summary'!C:C)</f>
        <v>Larkins</v>
      </c>
      <c r="E72" s="83" t="str">
        <f>_xlfn.XLOOKUP(__xlnm._FilterDatabase_156[[#This Row],[SAPSA Number]],'DS Point summary'!A:A,'DS Point summary'!D:D)</f>
        <v>HC</v>
      </c>
      <c r="F72" s="19" t="str">
        <f ca="1">_xlfn.XLOOKUP(__xlnm._FilterDatabase_156[[#This Row],[SAPSA Number]],'DS Point summary'!A:A,'DS Point summary'!E:E)</f>
        <v>SS</v>
      </c>
      <c r="G72" s="21">
        <f ca="1">_xlfn.XLOOKUP(__xlnm._FilterDatabase_156[[#This Row],[SAPSA Number]],'DS Point summary'!A:A,'DS Point summary'!F:F)</f>
        <v>70</v>
      </c>
      <c r="H72" s="21" t="s">
        <v>685</v>
      </c>
      <c r="I72" s="23">
        <f t="shared" si="7"/>
        <v>0</v>
      </c>
      <c r="J72" s="24">
        <f t="shared" si="8"/>
        <v>0</v>
      </c>
      <c r="K72" s="25">
        <v>0</v>
      </c>
      <c r="L72" s="26">
        <v>0</v>
      </c>
      <c r="M72" s="25">
        <v>0</v>
      </c>
      <c r="N72" s="26">
        <v>0</v>
      </c>
      <c r="O72" s="25">
        <v>0</v>
      </c>
      <c r="P72" s="26">
        <v>0</v>
      </c>
      <c r="Q72" s="25">
        <v>0</v>
      </c>
      <c r="R72" s="26">
        <v>0</v>
      </c>
      <c r="S72" s="25">
        <v>0</v>
      </c>
      <c r="T72" s="26">
        <v>0</v>
      </c>
      <c r="U72" s="25">
        <v>0</v>
      </c>
      <c r="V72" s="26">
        <v>0</v>
      </c>
    </row>
    <row r="73" spans="1:22" x14ac:dyDescent="0.25">
      <c r="A73" s="19">
        <f t="shared" si="6"/>
        <v>36</v>
      </c>
      <c r="B73" s="43">
        <v>949</v>
      </c>
      <c r="C73" s="82" t="str">
        <f>_xlfn.XLOOKUP(__xlnm._FilterDatabase_156[[#This Row],[SAPSA Number]],'DS Point summary'!A:A,'DS Point summary'!B:B)</f>
        <v>Peter</v>
      </c>
      <c r="D73" s="82" t="str">
        <f>_xlfn.XLOOKUP(__xlnm._FilterDatabase_156[[#This Row],[SAPSA Number]],'DS Point summary'!A:A,'DS Point summary'!C:C)</f>
        <v>Lazarides</v>
      </c>
      <c r="E73" s="83" t="str">
        <f>_xlfn.XLOOKUP(__xlnm._FilterDatabase_156[[#This Row],[SAPSA Number]],'DS Point summary'!A:A,'DS Point summary'!D:D)</f>
        <v>P</v>
      </c>
      <c r="F73" s="19" t="str">
        <f ca="1">_xlfn.XLOOKUP(__xlnm._FilterDatabase_156[[#This Row],[SAPSA Number]],'DS Point summary'!A:A,'DS Point summary'!E:E)</f>
        <v>S</v>
      </c>
      <c r="G73" s="21">
        <f ca="1">_xlfn.XLOOKUP(__xlnm._FilterDatabase_156[[#This Row],[SAPSA Number]],'DS Point summary'!A:A,'DS Point summary'!F:F)</f>
        <v>60</v>
      </c>
      <c r="H73" s="21" t="s">
        <v>685</v>
      </c>
      <c r="I73" s="23">
        <f t="shared" si="7"/>
        <v>0</v>
      </c>
      <c r="J73" s="24">
        <f t="shared" si="8"/>
        <v>0</v>
      </c>
      <c r="K73" s="25">
        <v>0</v>
      </c>
      <c r="L73" s="26">
        <v>0</v>
      </c>
      <c r="M73" s="25">
        <v>0</v>
      </c>
      <c r="N73" s="26">
        <v>0</v>
      </c>
      <c r="O73" s="25">
        <v>0</v>
      </c>
      <c r="P73" s="26">
        <v>0</v>
      </c>
      <c r="Q73" s="25">
        <v>0</v>
      </c>
      <c r="R73" s="26">
        <v>0</v>
      </c>
      <c r="S73" s="25">
        <v>0</v>
      </c>
      <c r="T73" s="26">
        <v>0</v>
      </c>
      <c r="U73" s="25">
        <v>0</v>
      </c>
      <c r="V73" s="26">
        <v>0</v>
      </c>
    </row>
    <row r="74" spans="1:22" x14ac:dyDescent="0.25">
      <c r="A74" s="19">
        <f t="shared" si="6"/>
        <v>36</v>
      </c>
      <c r="B74" s="29">
        <v>2651</v>
      </c>
      <c r="C74" s="82" t="str">
        <f>_xlfn.XLOOKUP(__xlnm._FilterDatabase_156[[#This Row],[SAPSA Number]],'DS Point summary'!A:A,'DS Point summary'!B:B)</f>
        <v>Paul Herman</v>
      </c>
      <c r="D74" s="82" t="str">
        <f>_xlfn.XLOOKUP(__xlnm._FilterDatabase_156[[#This Row],[SAPSA Number]],'DS Point summary'!A:A,'DS Point summary'!C:C)</f>
        <v>Leuschner</v>
      </c>
      <c r="E74" s="83" t="str">
        <f>_xlfn.XLOOKUP(__xlnm._FilterDatabase_156[[#This Row],[SAPSA Number]],'DS Point summary'!A:A,'DS Point summary'!D:D)</f>
        <v>PH</v>
      </c>
      <c r="F74" s="19" t="str">
        <f ca="1">_xlfn.XLOOKUP(__xlnm._FilterDatabase_156[[#This Row],[SAPSA Number]],'DS Point summary'!A:A,'DS Point summary'!E:E)</f>
        <v xml:space="preserve"> </v>
      </c>
      <c r="G74" s="21">
        <f ca="1">_xlfn.XLOOKUP(__xlnm._FilterDatabase_156[[#This Row],[SAPSA Number]],'DS Point summary'!A:A,'DS Point summary'!F:F)</f>
        <v>49</v>
      </c>
      <c r="H74" s="21" t="s">
        <v>685</v>
      </c>
      <c r="I74" s="23">
        <f t="shared" si="7"/>
        <v>0</v>
      </c>
      <c r="J74" s="24">
        <f t="shared" si="8"/>
        <v>0</v>
      </c>
      <c r="K74" s="25">
        <v>0</v>
      </c>
      <c r="L74" s="26">
        <v>0</v>
      </c>
      <c r="M74" s="25">
        <v>0</v>
      </c>
      <c r="N74" s="26">
        <v>0</v>
      </c>
      <c r="O74" s="25">
        <v>0</v>
      </c>
      <c r="P74" s="26">
        <v>0</v>
      </c>
      <c r="Q74" s="25">
        <v>0</v>
      </c>
      <c r="R74" s="26">
        <v>0</v>
      </c>
      <c r="S74" s="25">
        <v>0</v>
      </c>
      <c r="T74" s="26">
        <v>0</v>
      </c>
      <c r="U74" s="25">
        <v>0</v>
      </c>
      <c r="V74" s="26">
        <v>0</v>
      </c>
    </row>
    <row r="75" spans="1:22" x14ac:dyDescent="0.25">
      <c r="A75" s="19">
        <f t="shared" si="6"/>
        <v>36</v>
      </c>
      <c r="B75" s="28">
        <v>683</v>
      </c>
      <c r="C75" s="82" t="str">
        <f>_xlfn.XLOOKUP(__xlnm._FilterDatabase_156[[#This Row],[SAPSA Number]],'DS Point summary'!A:A,'DS Point summary'!B:B)</f>
        <v>Ivor</v>
      </c>
      <c r="D75" s="82" t="str">
        <f>_xlfn.XLOOKUP(__xlnm._FilterDatabase_156[[#This Row],[SAPSA Number]],'DS Point summary'!A:A,'DS Point summary'!C:C)</f>
        <v>Marais</v>
      </c>
      <c r="E75" s="83" t="str">
        <f>_xlfn.XLOOKUP(__xlnm._FilterDatabase_156[[#This Row],[SAPSA Number]],'DS Point summary'!A:A,'DS Point summary'!D:D)</f>
        <v>I</v>
      </c>
      <c r="F75" s="19" t="str">
        <f ca="1">_xlfn.XLOOKUP(__xlnm._FilterDatabase_156[[#This Row],[SAPSA Number]],'DS Point summary'!A:A,'DS Point summary'!E:E)</f>
        <v>S</v>
      </c>
      <c r="G75" s="21">
        <f ca="1">_xlfn.XLOOKUP(__xlnm._FilterDatabase_156[[#This Row],[SAPSA Number]],'DS Point summary'!A:A,'DS Point summary'!F:F)</f>
        <v>55</v>
      </c>
      <c r="H75" s="21" t="s">
        <v>685</v>
      </c>
      <c r="I75" s="23">
        <f t="shared" si="7"/>
        <v>0</v>
      </c>
      <c r="J75" s="24">
        <f t="shared" si="8"/>
        <v>0</v>
      </c>
      <c r="K75" s="25">
        <v>0</v>
      </c>
      <c r="L75" s="26">
        <v>0</v>
      </c>
      <c r="M75" s="25">
        <v>0</v>
      </c>
      <c r="N75" s="26">
        <v>0</v>
      </c>
      <c r="O75" s="25">
        <v>0</v>
      </c>
      <c r="P75" s="26">
        <v>0</v>
      </c>
      <c r="Q75" s="25">
        <v>0</v>
      </c>
      <c r="R75" s="26">
        <v>0</v>
      </c>
      <c r="S75" s="25">
        <v>0</v>
      </c>
      <c r="T75" s="26">
        <v>0</v>
      </c>
      <c r="U75" s="25">
        <v>0</v>
      </c>
      <c r="V75" s="26">
        <v>0</v>
      </c>
    </row>
    <row r="76" spans="1:22" x14ac:dyDescent="0.25">
      <c r="A76" s="19">
        <f t="shared" si="6"/>
        <v>36</v>
      </c>
      <c r="B76" s="51">
        <v>888</v>
      </c>
      <c r="C76" s="82" t="str">
        <f>_xlfn.XLOOKUP(__xlnm._FilterDatabase_156[[#This Row],[SAPSA Number]],'DS Point summary'!A:A,'DS Point summary'!B:B)</f>
        <v>Yolandi Elaine</v>
      </c>
      <c r="D76" s="82" t="str">
        <f>_xlfn.XLOOKUP(__xlnm._FilterDatabase_156[[#This Row],[SAPSA Number]],'DS Point summary'!A:A,'DS Point summary'!C:C)</f>
        <v>McAllister</v>
      </c>
      <c r="E76" s="83" t="str">
        <f>_xlfn.XLOOKUP(__xlnm._FilterDatabase_156[[#This Row],[SAPSA Number]],'DS Point summary'!A:A,'DS Point summary'!D:D)</f>
        <v>YE</v>
      </c>
      <c r="F76" s="19" t="str">
        <f>_xlfn.XLOOKUP(__xlnm._FilterDatabase_156[[#This Row],[SAPSA Number]],'DS Point summary'!A:A,'DS Point summary'!E:E)</f>
        <v>Lady</v>
      </c>
      <c r="G76" s="21">
        <f ca="1">_xlfn.XLOOKUP(__xlnm._FilterDatabase_156[[#This Row],[SAPSA Number]],'DS Point summary'!A:A,'DS Point summary'!F:F)</f>
        <v>53</v>
      </c>
      <c r="H76" s="21" t="s">
        <v>685</v>
      </c>
      <c r="I76" s="23">
        <f t="shared" si="7"/>
        <v>0</v>
      </c>
      <c r="J76" s="24">
        <f t="shared" si="8"/>
        <v>0</v>
      </c>
      <c r="K76" s="25">
        <v>0</v>
      </c>
      <c r="L76" s="26">
        <v>0</v>
      </c>
      <c r="M76" s="25">
        <v>0</v>
      </c>
      <c r="N76" s="26">
        <v>0</v>
      </c>
      <c r="O76" s="25">
        <v>0</v>
      </c>
      <c r="P76" s="26">
        <v>0</v>
      </c>
      <c r="Q76" s="25">
        <v>0</v>
      </c>
      <c r="R76" s="26">
        <v>0</v>
      </c>
      <c r="S76" s="25">
        <v>0</v>
      </c>
      <c r="T76" s="26">
        <v>0</v>
      </c>
      <c r="U76" s="25">
        <v>0</v>
      </c>
      <c r="V76" s="26">
        <v>0</v>
      </c>
    </row>
    <row r="77" spans="1:22" x14ac:dyDescent="0.25">
      <c r="A77" s="19">
        <f t="shared" si="6"/>
        <v>36</v>
      </c>
      <c r="B77" s="33">
        <v>2928</v>
      </c>
      <c r="C77" s="82" t="str">
        <f>_xlfn.XLOOKUP(__xlnm._FilterDatabase_156[[#This Row],[SAPSA Number]],'DS Point summary'!A:A,'DS Point summary'!B:B)</f>
        <v>Delville Wood</v>
      </c>
      <c r="D77" s="82" t="str">
        <f>_xlfn.XLOOKUP(__xlnm._FilterDatabase_156[[#This Row],[SAPSA Number]],'DS Point summary'!A:A,'DS Point summary'!C:C)</f>
        <v>McAllister</v>
      </c>
      <c r="E77" s="83" t="str">
        <f>_xlfn.XLOOKUP(__xlnm._FilterDatabase_156[[#This Row],[SAPSA Number]],'DS Point summary'!A:A,'DS Point summary'!D:D)</f>
        <v>DW</v>
      </c>
      <c r="F77" s="19" t="str">
        <f ca="1">_xlfn.XLOOKUP(__xlnm._FilterDatabase_156[[#This Row],[SAPSA Number]],'DS Point summary'!A:A,'DS Point summary'!E:E)</f>
        <v>S</v>
      </c>
      <c r="G77" s="21">
        <f ca="1">_xlfn.XLOOKUP(__xlnm._FilterDatabase_156[[#This Row],[SAPSA Number]],'DS Point summary'!A:A,'DS Point summary'!F:F)</f>
        <v>56</v>
      </c>
      <c r="H77" s="21" t="s">
        <v>685</v>
      </c>
      <c r="I77" s="23">
        <f t="shared" si="7"/>
        <v>0</v>
      </c>
      <c r="J77" s="24">
        <f t="shared" si="8"/>
        <v>0</v>
      </c>
      <c r="K77" s="25">
        <v>0</v>
      </c>
      <c r="L77" s="26">
        <v>0</v>
      </c>
      <c r="M77" s="25">
        <v>0</v>
      </c>
      <c r="N77" s="26">
        <v>0</v>
      </c>
      <c r="O77" s="25">
        <v>0</v>
      </c>
      <c r="P77" s="26">
        <v>0</v>
      </c>
      <c r="Q77" s="25">
        <v>0</v>
      </c>
      <c r="R77" s="26">
        <v>0</v>
      </c>
      <c r="S77" s="25">
        <v>0</v>
      </c>
      <c r="T77" s="26">
        <v>0</v>
      </c>
      <c r="U77" s="25">
        <v>0</v>
      </c>
      <c r="V77" s="26">
        <v>0</v>
      </c>
    </row>
    <row r="78" spans="1:22" x14ac:dyDescent="0.25">
      <c r="A78" s="19">
        <f t="shared" si="6"/>
        <v>36</v>
      </c>
      <c r="B78" s="28">
        <v>851</v>
      </c>
      <c r="C78" s="82" t="str">
        <f>_xlfn.XLOOKUP(__xlnm._FilterDatabase_156[[#This Row],[SAPSA Number]],'DS Point summary'!A:A,'DS Point summary'!B:B)</f>
        <v>Ian David</v>
      </c>
      <c r="D78" s="82" t="str">
        <f>_xlfn.XLOOKUP(__xlnm._FilterDatabase_156[[#This Row],[SAPSA Number]],'DS Point summary'!A:A,'DS Point summary'!C:C)</f>
        <v>McLaren</v>
      </c>
      <c r="E78" s="83" t="str">
        <f>_xlfn.XLOOKUP(__xlnm._FilterDatabase_156[[#This Row],[SAPSA Number]],'DS Point summary'!A:A,'DS Point summary'!D:D)</f>
        <v>ID</v>
      </c>
      <c r="F78" s="19" t="str">
        <f ca="1">_xlfn.XLOOKUP(__xlnm._FilterDatabase_156[[#This Row],[SAPSA Number]],'DS Point summary'!A:A,'DS Point summary'!E:E)</f>
        <v>SS</v>
      </c>
      <c r="G78" s="21">
        <f ca="1">_xlfn.XLOOKUP(__xlnm._FilterDatabase_156[[#This Row],[SAPSA Number]],'DS Point summary'!A:A,'DS Point summary'!F:F)</f>
        <v>65</v>
      </c>
      <c r="H78" s="21" t="s">
        <v>685</v>
      </c>
      <c r="I78" s="23">
        <f t="shared" si="7"/>
        <v>0</v>
      </c>
      <c r="J78" s="24">
        <f t="shared" si="8"/>
        <v>0</v>
      </c>
      <c r="K78" s="25">
        <v>0</v>
      </c>
      <c r="L78" s="26">
        <v>0</v>
      </c>
      <c r="M78" s="25">
        <v>0</v>
      </c>
      <c r="N78" s="26">
        <v>0</v>
      </c>
      <c r="O78" s="25">
        <v>0</v>
      </c>
      <c r="P78" s="26">
        <v>0</v>
      </c>
      <c r="Q78" s="25">
        <v>0</v>
      </c>
      <c r="R78" s="26">
        <v>0</v>
      </c>
      <c r="S78" s="25">
        <v>0</v>
      </c>
      <c r="T78" s="26">
        <v>0</v>
      </c>
      <c r="U78" s="25">
        <v>0</v>
      </c>
      <c r="V78" s="26">
        <v>0</v>
      </c>
    </row>
    <row r="79" spans="1:22" x14ac:dyDescent="0.25">
      <c r="A79" s="34">
        <f t="shared" si="6"/>
        <v>36</v>
      </c>
      <c r="B79" s="35">
        <v>1771</v>
      </c>
      <c r="C79" s="82" t="str">
        <f>_xlfn.XLOOKUP(__xlnm._FilterDatabase_156[[#This Row],[SAPSA Number]],'DS Point summary'!A:A,'DS Point summary'!B:B)</f>
        <v>Rodney Ralph</v>
      </c>
      <c r="D79" s="82" t="str">
        <f>_xlfn.XLOOKUP(__xlnm._FilterDatabase_156[[#This Row],[SAPSA Number]],'DS Point summary'!A:A,'DS Point summary'!C:C)</f>
        <v>Mills</v>
      </c>
      <c r="E79" s="83" t="str">
        <f>_xlfn.XLOOKUP(__xlnm._FilterDatabase_156[[#This Row],[SAPSA Number]],'DS Point summary'!A:A,'DS Point summary'!D:D)</f>
        <v>RR</v>
      </c>
      <c r="F79" s="19" t="str">
        <f ca="1">_xlfn.XLOOKUP(__xlnm._FilterDatabase_156[[#This Row],[SAPSA Number]],'DS Point summary'!A:A,'DS Point summary'!E:E)</f>
        <v>SS</v>
      </c>
      <c r="G79" s="21">
        <f ca="1">_xlfn.XLOOKUP(__xlnm._FilterDatabase_156[[#This Row],[SAPSA Number]],'DS Point summary'!A:A,'DS Point summary'!F:F)</f>
        <v>78</v>
      </c>
      <c r="H79" s="21" t="s">
        <v>685</v>
      </c>
      <c r="I79" s="37">
        <f t="shared" si="7"/>
        <v>0</v>
      </c>
      <c r="J79" s="24">
        <f t="shared" si="8"/>
        <v>0</v>
      </c>
      <c r="K79" s="25">
        <v>0</v>
      </c>
      <c r="L79" s="26">
        <v>0</v>
      </c>
      <c r="M79" s="25">
        <v>0</v>
      </c>
      <c r="N79" s="26">
        <v>0</v>
      </c>
      <c r="O79" s="25">
        <v>0</v>
      </c>
      <c r="P79" s="26">
        <v>0</v>
      </c>
      <c r="Q79" s="25">
        <v>0</v>
      </c>
      <c r="R79" s="26">
        <v>0</v>
      </c>
      <c r="S79" s="25">
        <v>0</v>
      </c>
      <c r="T79" s="26">
        <v>0</v>
      </c>
      <c r="U79" s="25">
        <v>0</v>
      </c>
      <c r="V79" s="26">
        <v>0</v>
      </c>
    </row>
    <row r="80" spans="1:22" x14ac:dyDescent="0.25">
      <c r="A80" s="34">
        <f t="shared" si="6"/>
        <v>36</v>
      </c>
      <c r="B80" s="35">
        <v>1637</v>
      </c>
      <c r="C80" s="82" t="str">
        <f>_xlfn.XLOOKUP(__xlnm._FilterDatabase_156[[#This Row],[SAPSA Number]],'DS Point summary'!A:A,'DS Point summary'!B:B)</f>
        <v>Andre Johann Pieter</v>
      </c>
      <c r="D80" s="82" t="str">
        <f>_xlfn.XLOOKUP(__xlnm._FilterDatabase_156[[#This Row],[SAPSA Number]],'DS Point summary'!A:A,'DS Point summary'!C:C)</f>
        <v>Mouton</v>
      </c>
      <c r="E80" s="83" t="str">
        <f>_xlfn.XLOOKUP(__xlnm._FilterDatabase_156[[#This Row],[SAPSA Number]],'DS Point summary'!A:A,'DS Point summary'!D:D)</f>
        <v>AJP</v>
      </c>
      <c r="F80" s="19" t="str">
        <f ca="1">_xlfn.XLOOKUP(__xlnm._FilterDatabase_156[[#This Row],[SAPSA Number]],'DS Point summary'!A:A,'DS Point summary'!E:E)</f>
        <v>SS</v>
      </c>
      <c r="G80" s="21">
        <f ca="1">_xlfn.XLOOKUP(__xlnm._FilterDatabase_156[[#This Row],[SAPSA Number]],'DS Point summary'!A:A,'DS Point summary'!F:F)</f>
        <v>67</v>
      </c>
      <c r="H80" s="21" t="s">
        <v>685</v>
      </c>
      <c r="I80" s="37">
        <f t="shared" si="7"/>
        <v>0</v>
      </c>
      <c r="J80" s="24">
        <f t="shared" si="8"/>
        <v>0</v>
      </c>
      <c r="K80" s="25">
        <v>0</v>
      </c>
      <c r="L80" s="26">
        <v>0</v>
      </c>
      <c r="M80" s="25">
        <v>0</v>
      </c>
      <c r="N80" s="26">
        <v>0</v>
      </c>
      <c r="O80" s="25">
        <v>0</v>
      </c>
      <c r="P80" s="26">
        <v>0</v>
      </c>
      <c r="Q80" s="25">
        <v>0</v>
      </c>
      <c r="R80" s="26">
        <v>0</v>
      </c>
      <c r="S80" s="25">
        <v>0</v>
      </c>
      <c r="T80" s="26">
        <v>0</v>
      </c>
      <c r="U80" s="25">
        <v>0</v>
      </c>
      <c r="V80" s="26">
        <v>0</v>
      </c>
    </row>
    <row r="81" spans="1:22" x14ac:dyDescent="0.25">
      <c r="A81" s="34">
        <f t="shared" si="6"/>
        <v>36</v>
      </c>
      <c r="B81" s="53">
        <v>3842</v>
      </c>
      <c r="C81" s="82" t="str">
        <f>_xlfn.XLOOKUP(__xlnm._FilterDatabase_156[[#This Row],[SAPSA Number]],'DS Point summary'!A:A,'DS Point summary'!B:B)</f>
        <v>Gideon Coenraad</v>
      </c>
      <c r="D81" s="82" t="str">
        <f>_xlfn.XLOOKUP(__xlnm._FilterDatabase_156[[#This Row],[SAPSA Number]],'DS Point summary'!A:A,'DS Point summary'!C:C)</f>
        <v>Muller</v>
      </c>
      <c r="E81" s="83" t="str">
        <f>_xlfn.XLOOKUP(__xlnm._FilterDatabase_156[[#This Row],[SAPSA Number]],'DS Point summary'!A:A,'DS Point summary'!D:D)</f>
        <v>GC</v>
      </c>
      <c r="F81" s="19" t="str">
        <f ca="1">_xlfn.XLOOKUP(__xlnm._FilterDatabase_156[[#This Row],[SAPSA Number]],'DS Point summary'!A:A,'DS Point summary'!E:E)</f>
        <v xml:space="preserve"> </v>
      </c>
      <c r="G81" s="21">
        <f ca="1">_xlfn.XLOOKUP(__xlnm._FilterDatabase_156[[#This Row],[SAPSA Number]],'DS Point summary'!A:A,'DS Point summary'!F:F)</f>
        <v>42</v>
      </c>
      <c r="H81" s="21" t="s">
        <v>685</v>
      </c>
      <c r="I81" s="37">
        <f t="shared" si="7"/>
        <v>0</v>
      </c>
      <c r="J81" s="24">
        <f t="shared" si="8"/>
        <v>0</v>
      </c>
      <c r="K81" s="25">
        <v>0</v>
      </c>
      <c r="L81" s="26">
        <v>0</v>
      </c>
      <c r="M81" s="25">
        <v>0</v>
      </c>
      <c r="N81" s="26">
        <v>0</v>
      </c>
      <c r="O81" s="25">
        <v>0</v>
      </c>
      <c r="P81" s="26">
        <v>0</v>
      </c>
      <c r="Q81" s="25">
        <v>0</v>
      </c>
      <c r="R81" s="26">
        <v>0</v>
      </c>
      <c r="S81" s="25">
        <v>0</v>
      </c>
      <c r="T81" s="26">
        <v>0</v>
      </c>
      <c r="U81" s="25">
        <v>0</v>
      </c>
      <c r="V81" s="26">
        <v>0</v>
      </c>
    </row>
    <row r="82" spans="1:22" x14ac:dyDescent="0.25">
      <c r="A82" s="34">
        <f t="shared" si="6"/>
        <v>36</v>
      </c>
      <c r="B82" s="53">
        <v>1776</v>
      </c>
      <c r="C82" s="82" t="str">
        <f>_xlfn.XLOOKUP(__xlnm._FilterDatabase_156[[#This Row],[SAPSA Number]],'DS Point summary'!A:A,'DS Point summary'!B:B)</f>
        <v>Leonie Christina</v>
      </c>
      <c r="D82" s="82" t="str">
        <f>_xlfn.XLOOKUP(__xlnm._FilterDatabase_156[[#This Row],[SAPSA Number]],'DS Point summary'!A:A,'DS Point summary'!C:C)</f>
        <v>Myburgh</v>
      </c>
      <c r="E82" s="83" t="str">
        <f>_xlfn.XLOOKUP(__xlnm._FilterDatabase_156[[#This Row],[SAPSA Number]],'DS Point summary'!A:A,'DS Point summary'!D:D)</f>
        <v>LC</v>
      </c>
      <c r="F82" s="19" t="str">
        <f>_xlfn.XLOOKUP(__xlnm._FilterDatabase_156[[#This Row],[SAPSA Number]],'DS Point summary'!A:A,'DS Point summary'!E:E)</f>
        <v>Lady</v>
      </c>
      <c r="G82" s="21">
        <f ca="1">_xlfn.XLOOKUP(__xlnm._FilterDatabase_156[[#This Row],[SAPSA Number]],'DS Point summary'!A:A,'DS Point summary'!F:F)</f>
        <v>52</v>
      </c>
      <c r="H82" s="21" t="s">
        <v>685</v>
      </c>
      <c r="I82" s="37">
        <f t="shared" si="7"/>
        <v>0</v>
      </c>
      <c r="J82" s="24">
        <f t="shared" si="8"/>
        <v>0</v>
      </c>
      <c r="K82" s="25">
        <v>0</v>
      </c>
      <c r="L82" s="26">
        <v>0</v>
      </c>
      <c r="M82" s="25">
        <v>0</v>
      </c>
      <c r="N82" s="26">
        <v>0</v>
      </c>
      <c r="O82" s="25">
        <v>0</v>
      </c>
      <c r="P82" s="26">
        <v>0</v>
      </c>
      <c r="Q82" s="25">
        <v>0</v>
      </c>
      <c r="R82" s="26">
        <v>0</v>
      </c>
      <c r="S82" s="25">
        <v>0</v>
      </c>
      <c r="T82" s="26">
        <v>0</v>
      </c>
      <c r="U82" s="25">
        <v>0</v>
      </c>
      <c r="V82" s="26">
        <v>0</v>
      </c>
    </row>
    <row r="83" spans="1:22" x14ac:dyDescent="0.25">
      <c r="A83" s="34">
        <f t="shared" si="6"/>
        <v>36</v>
      </c>
      <c r="B83" s="53">
        <v>1777</v>
      </c>
      <c r="C83" s="82" t="str">
        <f>_xlfn.XLOOKUP(__xlnm._FilterDatabase_156[[#This Row],[SAPSA Number]],'DS Point summary'!A:A,'DS Point summary'!B:B)</f>
        <v xml:space="preserve">Leon </v>
      </c>
      <c r="D83" s="82" t="str">
        <f>_xlfn.XLOOKUP(__xlnm._FilterDatabase_156[[#This Row],[SAPSA Number]],'DS Point summary'!A:A,'DS Point summary'!C:C)</f>
        <v>Myburgh</v>
      </c>
      <c r="E83" s="83" t="str">
        <f>_xlfn.XLOOKUP(__xlnm._FilterDatabase_156[[#This Row],[SAPSA Number]],'DS Point summary'!A:A,'DS Point summary'!D:D)</f>
        <v>LC</v>
      </c>
      <c r="F83" s="19" t="str">
        <f ca="1">_xlfn.XLOOKUP(__xlnm._FilterDatabase_156[[#This Row],[SAPSA Number]],'DS Point summary'!A:A,'DS Point summary'!E:E)</f>
        <v xml:space="preserve"> </v>
      </c>
      <c r="G83" s="21">
        <f ca="1">_xlfn.XLOOKUP(__xlnm._FilterDatabase_156[[#This Row],[SAPSA Number]],'DS Point summary'!A:A,'DS Point summary'!F:F)</f>
        <v>50</v>
      </c>
      <c r="H83" s="21" t="s">
        <v>685</v>
      </c>
      <c r="I83" s="37">
        <f t="shared" si="7"/>
        <v>0</v>
      </c>
      <c r="J83" s="24">
        <f t="shared" si="8"/>
        <v>0</v>
      </c>
      <c r="K83" s="25">
        <v>0</v>
      </c>
      <c r="L83" s="26">
        <v>0</v>
      </c>
      <c r="M83" s="25">
        <v>0</v>
      </c>
      <c r="N83" s="26">
        <v>0</v>
      </c>
      <c r="O83" s="25">
        <v>0</v>
      </c>
      <c r="P83" s="26">
        <v>0</v>
      </c>
      <c r="Q83" s="25">
        <v>0</v>
      </c>
      <c r="R83" s="26">
        <v>0</v>
      </c>
      <c r="S83" s="25">
        <v>0</v>
      </c>
      <c r="T83" s="26">
        <v>0</v>
      </c>
      <c r="U83" s="25">
        <v>0</v>
      </c>
      <c r="V83" s="26">
        <v>0</v>
      </c>
    </row>
    <row r="84" spans="1:22" x14ac:dyDescent="0.25">
      <c r="A84" s="34">
        <f t="shared" si="6"/>
        <v>36</v>
      </c>
      <c r="B84" s="35">
        <v>255</v>
      </c>
      <c r="C84" s="82" t="str">
        <f>_xlfn.XLOOKUP(__xlnm._FilterDatabase_156[[#This Row],[SAPSA Number]],'DS Point summary'!A:A,'DS Point summary'!B:B)</f>
        <v>Terrick Vincent</v>
      </c>
      <c r="D84" s="82" t="str">
        <f>_xlfn.XLOOKUP(__xlnm._FilterDatabase_156[[#This Row],[SAPSA Number]],'DS Point summary'!A:A,'DS Point summary'!C:C)</f>
        <v>Naude</v>
      </c>
      <c r="E84" s="83" t="str">
        <f>_xlfn.XLOOKUP(__xlnm._FilterDatabase_156[[#This Row],[SAPSA Number]],'DS Point summary'!A:A,'DS Point summary'!D:D)</f>
        <v>TV</v>
      </c>
      <c r="F84" s="19" t="str">
        <f ca="1">_xlfn.XLOOKUP(__xlnm._FilterDatabase_156[[#This Row],[SAPSA Number]],'DS Point summary'!A:A,'DS Point summary'!E:E)</f>
        <v xml:space="preserve"> </v>
      </c>
      <c r="G84" s="21">
        <f ca="1">_xlfn.XLOOKUP(__xlnm._FilterDatabase_156[[#This Row],[SAPSA Number]],'DS Point summary'!A:A,'DS Point summary'!F:F)</f>
        <v>43</v>
      </c>
      <c r="H84" s="21" t="s">
        <v>685</v>
      </c>
      <c r="I84" s="37">
        <f t="shared" si="7"/>
        <v>0</v>
      </c>
      <c r="J84" s="24">
        <f t="shared" si="8"/>
        <v>0</v>
      </c>
      <c r="K84" s="25">
        <v>0</v>
      </c>
      <c r="L84" s="26">
        <v>0</v>
      </c>
      <c r="M84" s="25">
        <v>0</v>
      </c>
      <c r="N84" s="26">
        <v>0</v>
      </c>
      <c r="O84" s="25">
        <v>0</v>
      </c>
      <c r="P84" s="26">
        <v>0</v>
      </c>
      <c r="Q84" s="25">
        <v>0</v>
      </c>
      <c r="R84" s="26">
        <v>0</v>
      </c>
      <c r="S84" s="25">
        <v>0</v>
      </c>
      <c r="T84" s="26">
        <v>0</v>
      </c>
      <c r="U84" s="25">
        <v>0</v>
      </c>
      <c r="V84" s="26">
        <v>0</v>
      </c>
    </row>
    <row r="85" spans="1:22" x14ac:dyDescent="0.25">
      <c r="A85" s="38">
        <f t="shared" si="6"/>
        <v>36</v>
      </c>
      <c r="B85" s="39">
        <v>5759</v>
      </c>
      <c r="C85" s="82" t="str">
        <f>_xlfn.XLOOKUP(__xlnm._FilterDatabase_156[[#This Row],[SAPSA Number]],'DS Point summary'!A:A,'DS Point summary'!B:B)</f>
        <v>Leanne</v>
      </c>
      <c r="D85" s="82" t="str">
        <f>_xlfn.XLOOKUP(__xlnm._FilterDatabase_156[[#This Row],[SAPSA Number]],'DS Point summary'!A:A,'DS Point summary'!C:C)</f>
        <v>Naude</v>
      </c>
      <c r="E85" s="83" t="str">
        <f>_xlfn.XLOOKUP(__xlnm._FilterDatabase_156[[#This Row],[SAPSA Number]],'DS Point summary'!A:A,'DS Point summary'!D:D)</f>
        <v>L</v>
      </c>
      <c r="F85" s="19" t="str">
        <f>_xlfn.XLOOKUP(__xlnm._FilterDatabase_156[[#This Row],[SAPSA Number]],'DS Point summary'!A:A,'DS Point summary'!E:E)</f>
        <v>Lady</v>
      </c>
      <c r="G85" s="21">
        <f ca="1">_xlfn.XLOOKUP(__xlnm._FilterDatabase_156[[#This Row],[SAPSA Number]],'DS Point summary'!A:A,'DS Point summary'!F:F)</f>
        <v>38</v>
      </c>
      <c r="H85" s="21" t="s">
        <v>685</v>
      </c>
      <c r="I85" s="37">
        <f t="shared" si="7"/>
        <v>0</v>
      </c>
      <c r="J85" s="24">
        <f t="shared" si="8"/>
        <v>0</v>
      </c>
      <c r="K85" s="25">
        <v>0</v>
      </c>
      <c r="L85" s="26">
        <v>0</v>
      </c>
      <c r="M85" s="25">
        <v>0</v>
      </c>
      <c r="N85" s="26">
        <v>0</v>
      </c>
      <c r="O85" s="25">
        <v>0</v>
      </c>
      <c r="P85" s="26">
        <v>0</v>
      </c>
      <c r="Q85" s="25">
        <v>0</v>
      </c>
      <c r="R85" s="26">
        <v>0</v>
      </c>
      <c r="S85" s="25">
        <v>0</v>
      </c>
      <c r="T85" s="26">
        <v>0</v>
      </c>
      <c r="U85" s="25">
        <v>0</v>
      </c>
      <c r="V85" s="26">
        <v>0</v>
      </c>
    </row>
    <row r="86" spans="1:22" x14ac:dyDescent="0.25">
      <c r="A86" s="38">
        <f t="shared" si="6"/>
        <v>36</v>
      </c>
      <c r="B86" s="35">
        <v>400</v>
      </c>
      <c r="C86" s="82" t="str">
        <f>_xlfn.XLOOKUP(__xlnm._FilterDatabase_156[[#This Row],[SAPSA Number]],'DS Point summary'!A:A,'DS Point summary'!B:B)</f>
        <v>Sean Michael</v>
      </c>
      <c r="D86" s="82" t="str">
        <f>_xlfn.XLOOKUP(__xlnm._FilterDatabase_156[[#This Row],[SAPSA Number]],'DS Point summary'!A:A,'DS Point summary'!C:C)</f>
        <v>O'Donovan</v>
      </c>
      <c r="E86" s="83" t="str">
        <f>_xlfn.XLOOKUP(__xlnm._FilterDatabase_156[[#This Row],[SAPSA Number]],'DS Point summary'!A:A,'DS Point summary'!D:D)</f>
        <v>SM</v>
      </c>
      <c r="F86" s="19" t="str">
        <f ca="1">_xlfn.XLOOKUP(__xlnm._FilterDatabase_156[[#This Row],[SAPSA Number]],'DS Point summary'!A:A,'DS Point summary'!E:E)</f>
        <v>S</v>
      </c>
      <c r="G86" s="21">
        <f ca="1">_xlfn.XLOOKUP(__xlnm._FilterDatabase_156[[#This Row],[SAPSA Number]],'DS Point summary'!A:A,'DS Point summary'!F:F)</f>
        <v>57</v>
      </c>
      <c r="H86" s="21" t="s">
        <v>685</v>
      </c>
      <c r="I86" s="37">
        <f t="shared" si="7"/>
        <v>0</v>
      </c>
      <c r="J86" s="24">
        <f t="shared" si="8"/>
        <v>0</v>
      </c>
      <c r="K86" s="25">
        <v>0</v>
      </c>
      <c r="L86" s="26">
        <v>0</v>
      </c>
      <c r="M86" s="25">
        <v>0</v>
      </c>
      <c r="N86" s="26">
        <v>0</v>
      </c>
      <c r="O86" s="25">
        <v>0</v>
      </c>
      <c r="P86" s="26">
        <v>0</v>
      </c>
      <c r="Q86" s="25">
        <v>0</v>
      </c>
      <c r="R86" s="26">
        <v>0</v>
      </c>
      <c r="S86" s="25">
        <v>0</v>
      </c>
      <c r="T86" s="26">
        <v>0</v>
      </c>
      <c r="U86" s="25">
        <v>0</v>
      </c>
      <c r="V86" s="26">
        <v>0</v>
      </c>
    </row>
    <row r="87" spans="1:22" x14ac:dyDescent="0.25">
      <c r="A87" s="38">
        <f t="shared" si="6"/>
        <v>36</v>
      </c>
      <c r="B87" s="35">
        <v>401</v>
      </c>
      <c r="C87" s="82" t="str">
        <f>_xlfn.XLOOKUP(__xlnm._FilterDatabase_156[[#This Row],[SAPSA Number]],'DS Point summary'!A:A,'DS Point summary'!B:B)</f>
        <v>Sebella</v>
      </c>
      <c r="D87" s="82" t="str">
        <f>_xlfn.XLOOKUP(__xlnm._FilterDatabase_156[[#This Row],[SAPSA Number]],'DS Point summary'!A:A,'DS Point summary'!C:C)</f>
        <v>O'Donovan</v>
      </c>
      <c r="E87" s="83" t="str">
        <f>_xlfn.XLOOKUP(__xlnm._FilterDatabase_156[[#This Row],[SAPSA Number]],'DS Point summary'!A:A,'DS Point summary'!D:D)</f>
        <v>S</v>
      </c>
      <c r="F87" s="19" t="str">
        <f>_xlfn.XLOOKUP(__xlnm._FilterDatabase_156[[#This Row],[SAPSA Number]],'DS Point summary'!A:A,'DS Point summary'!E:E)</f>
        <v>Lady</v>
      </c>
      <c r="G87" s="21">
        <f ca="1">_xlfn.XLOOKUP(__xlnm._FilterDatabase_156[[#This Row],[SAPSA Number]],'DS Point summary'!A:A,'DS Point summary'!F:F)</f>
        <v>67</v>
      </c>
      <c r="H87" s="21" t="s">
        <v>685</v>
      </c>
      <c r="I87" s="37">
        <f t="shared" si="7"/>
        <v>0</v>
      </c>
      <c r="J87" s="24">
        <f t="shared" si="8"/>
        <v>0</v>
      </c>
      <c r="K87" s="25">
        <v>0</v>
      </c>
      <c r="L87" s="26">
        <v>0</v>
      </c>
      <c r="M87" s="25">
        <v>0</v>
      </c>
      <c r="N87" s="26">
        <v>0</v>
      </c>
      <c r="O87" s="25">
        <v>0</v>
      </c>
      <c r="P87" s="26">
        <v>0</v>
      </c>
      <c r="Q87" s="25">
        <v>0</v>
      </c>
      <c r="R87" s="26">
        <v>0</v>
      </c>
      <c r="S87" s="25">
        <v>0</v>
      </c>
      <c r="T87" s="26">
        <v>0</v>
      </c>
      <c r="U87" s="25">
        <v>0</v>
      </c>
      <c r="V87" s="26">
        <v>0</v>
      </c>
    </row>
    <row r="88" spans="1:22" x14ac:dyDescent="0.25">
      <c r="A88" s="38">
        <f t="shared" si="6"/>
        <v>36</v>
      </c>
      <c r="B88" s="53">
        <v>242</v>
      </c>
      <c r="C88" s="82" t="str">
        <f>_xlfn.XLOOKUP(__xlnm._FilterDatabase_156[[#This Row],[SAPSA Number]],'DS Point summary'!A:A,'DS Point summary'!B:B)</f>
        <v>Pradesh</v>
      </c>
      <c r="D88" s="82" t="str">
        <f>_xlfn.XLOOKUP(__xlnm._FilterDatabase_156[[#This Row],[SAPSA Number]],'DS Point summary'!A:A,'DS Point summary'!C:C)</f>
        <v>Pillay</v>
      </c>
      <c r="E88" s="83" t="str">
        <f>_xlfn.XLOOKUP(__xlnm._FilterDatabase_156[[#This Row],[SAPSA Number]],'DS Point summary'!A:A,'DS Point summary'!D:D)</f>
        <v>P</v>
      </c>
      <c r="F88" s="19" t="str">
        <f ca="1">_xlfn.XLOOKUP(__xlnm._FilterDatabase_156[[#This Row],[SAPSA Number]],'DS Point summary'!A:A,'DS Point summary'!E:E)</f>
        <v xml:space="preserve"> </v>
      </c>
      <c r="G88" s="21">
        <f ca="1">_xlfn.XLOOKUP(__xlnm._FilterDatabase_156[[#This Row],[SAPSA Number]],'DS Point summary'!A:A,'DS Point summary'!F:F)</f>
        <v>47</v>
      </c>
      <c r="H88" s="21" t="s">
        <v>685</v>
      </c>
      <c r="I88" s="37">
        <f t="shared" si="7"/>
        <v>0</v>
      </c>
      <c r="J88" s="24">
        <f t="shared" si="8"/>
        <v>0</v>
      </c>
      <c r="K88" s="25">
        <v>0</v>
      </c>
      <c r="L88" s="26">
        <v>0</v>
      </c>
      <c r="M88" s="25">
        <v>0</v>
      </c>
      <c r="N88" s="26">
        <v>0</v>
      </c>
      <c r="O88" s="25">
        <v>0</v>
      </c>
      <c r="P88" s="26">
        <v>0</v>
      </c>
      <c r="Q88" s="25">
        <v>0</v>
      </c>
      <c r="R88" s="26">
        <v>0</v>
      </c>
      <c r="S88" s="25">
        <v>0</v>
      </c>
      <c r="T88" s="26">
        <v>0</v>
      </c>
      <c r="U88" s="25">
        <v>0</v>
      </c>
      <c r="V88" s="26">
        <v>0</v>
      </c>
    </row>
    <row r="89" spans="1:22" x14ac:dyDescent="0.25">
      <c r="A89" s="38">
        <f t="shared" si="6"/>
        <v>36</v>
      </c>
      <c r="B89" s="53">
        <v>6435</v>
      </c>
      <c r="C89" s="82" t="str">
        <f>_xlfn.XLOOKUP(__xlnm._FilterDatabase_156[[#This Row],[SAPSA Number]],'DS Point summary'!A:A,'DS Point summary'!B:B)</f>
        <v>Ethan</v>
      </c>
      <c r="D89" s="82" t="str">
        <f>_xlfn.XLOOKUP(__xlnm._FilterDatabase_156[[#This Row],[SAPSA Number]],'DS Point summary'!A:A,'DS Point summary'!C:C)</f>
        <v>Pillay</v>
      </c>
      <c r="E89" s="83" t="str">
        <f>_xlfn.XLOOKUP(__xlnm._FilterDatabase_156[[#This Row],[SAPSA Number]],'DS Point summary'!A:A,'DS Point summary'!D:D)</f>
        <v>E</v>
      </c>
      <c r="F89" s="19" t="str">
        <f>_xlfn.XLOOKUP(__xlnm._FilterDatabase_156[[#This Row],[SAPSA Number]],'DS Point summary'!A:A,'DS Point summary'!E:E)</f>
        <v>S Jnr</v>
      </c>
      <c r="G89" s="21">
        <f ca="1">_xlfn.XLOOKUP(__xlnm._FilterDatabase_156[[#This Row],[SAPSA Number]],'DS Point summary'!A:A,'DS Point summary'!F:F)</f>
        <v>13</v>
      </c>
      <c r="H89" s="21" t="s">
        <v>685</v>
      </c>
      <c r="I89" s="37">
        <f t="shared" si="7"/>
        <v>0</v>
      </c>
      <c r="J89" s="24">
        <f t="shared" si="8"/>
        <v>0</v>
      </c>
      <c r="K89" s="25">
        <v>0</v>
      </c>
      <c r="L89" s="26">
        <v>0</v>
      </c>
      <c r="M89" s="25">
        <v>0</v>
      </c>
      <c r="N89" s="26">
        <v>0</v>
      </c>
      <c r="O89" s="25">
        <v>0</v>
      </c>
      <c r="P89" s="26">
        <v>0</v>
      </c>
      <c r="Q89" s="25">
        <v>0</v>
      </c>
      <c r="R89" s="26">
        <v>0</v>
      </c>
      <c r="S89" s="25">
        <v>0</v>
      </c>
      <c r="T89" s="26">
        <v>0</v>
      </c>
      <c r="U89" s="25">
        <v>0</v>
      </c>
      <c r="V89" s="26">
        <v>0</v>
      </c>
    </row>
    <row r="90" spans="1:22" x14ac:dyDescent="0.25">
      <c r="A90" s="38">
        <f t="shared" si="6"/>
        <v>36</v>
      </c>
      <c r="B90" s="53">
        <v>6470</v>
      </c>
      <c r="C90" s="82" t="str">
        <f>_xlfn.XLOOKUP(__xlnm._FilterDatabase_156[[#This Row],[SAPSA Number]],'DS Point summary'!A:A,'DS Point summary'!B:B)</f>
        <v>Koseelan (Seelan)</v>
      </c>
      <c r="D90" s="82" t="str">
        <f>_xlfn.XLOOKUP(__xlnm._FilterDatabase_156[[#This Row],[SAPSA Number]],'DS Point summary'!A:A,'DS Point summary'!C:C)</f>
        <v>Pillay</v>
      </c>
      <c r="E90" s="83" t="str">
        <f>_xlfn.XLOOKUP(__xlnm._FilterDatabase_156[[#This Row],[SAPSA Number]],'DS Point summary'!A:A,'DS Point summary'!D:D)</f>
        <v>K</v>
      </c>
      <c r="F90" s="19" t="str">
        <f ca="1">_xlfn.XLOOKUP(__xlnm._FilterDatabase_156[[#This Row],[SAPSA Number]],'DS Point summary'!A:A,'DS Point summary'!E:E)</f>
        <v xml:space="preserve"> </v>
      </c>
      <c r="G90" s="21">
        <f ca="1">_xlfn.XLOOKUP(__xlnm._FilterDatabase_156[[#This Row],[SAPSA Number]],'DS Point summary'!A:A,'DS Point summary'!F:F)</f>
        <v>46</v>
      </c>
      <c r="H90" s="21" t="s">
        <v>685</v>
      </c>
      <c r="I90" s="37">
        <f t="shared" si="7"/>
        <v>0</v>
      </c>
      <c r="J90" s="24">
        <f t="shared" si="8"/>
        <v>0</v>
      </c>
      <c r="K90" s="25">
        <v>0</v>
      </c>
      <c r="L90" s="26">
        <v>0</v>
      </c>
      <c r="M90" s="25">
        <v>0</v>
      </c>
      <c r="N90" s="26">
        <v>0</v>
      </c>
      <c r="O90" s="25">
        <v>0</v>
      </c>
      <c r="P90" s="26">
        <v>0</v>
      </c>
      <c r="Q90" s="25">
        <v>0</v>
      </c>
      <c r="R90" s="26">
        <v>0</v>
      </c>
      <c r="S90" s="25">
        <v>0</v>
      </c>
      <c r="T90" s="26">
        <v>0</v>
      </c>
      <c r="U90" s="25">
        <v>0</v>
      </c>
      <c r="V90" s="26">
        <v>0</v>
      </c>
    </row>
    <row r="91" spans="1:22" x14ac:dyDescent="0.25">
      <c r="A91" s="38">
        <f t="shared" si="6"/>
        <v>36</v>
      </c>
      <c r="B91" s="35">
        <v>3268</v>
      </c>
      <c r="C91" s="82" t="str">
        <f>_xlfn.XLOOKUP(__xlnm._FilterDatabase_156[[#This Row],[SAPSA Number]],'DS Point summary'!A:A,'DS Point summary'!B:B)</f>
        <v>Gert Hendrik</v>
      </c>
      <c r="D91" s="82" t="str">
        <f>_xlfn.XLOOKUP(__xlnm._FilterDatabase_156[[#This Row],[SAPSA Number]],'DS Point summary'!A:A,'DS Point summary'!C:C)</f>
        <v>Putter</v>
      </c>
      <c r="E91" s="83" t="str">
        <f>_xlfn.XLOOKUP(__xlnm._FilterDatabase_156[[#This Row],[SAPSA Number]],'DS Point summary'!A:A,'DS Point summary'!D:D)</f>
        <v>GH</v>
      </c>
      <c r="F91" s="19" t="str">
        <f ca="1">_xlfn.XLOOKUP(__xlnm._FilterDatabase_156[[#This Row],[SAPSA Number]],'DS Point summary'!A:A,'DS Point summary'!E:E)</f>
        <v>SS</v>
      </c>
      <c r="G91" s="21">
        <f ca="1">_xlfn.XLOOKUP(__xlnm._FilterDatabase_156[[#This Row],[SAPSA Number]],'DS Point summary'!A:A,'DS Point summary'!F:F)</f>
        <v>86</v>
      </c>
      <c r="H91" s="21" t="s">
        <v>685</v>
      </c>
      <c r="I91" s="37">
        <f t="shared" si="7"/>
        <v>0</v>
      </c>
      <c r="J91" s="24">
        <f t="shared" si="8"/>
        <v>0</v>
      </c>
      <c r="K91" s="25">
        <v>0</v>
      </c>
      <c r="L91" s="26">
        <v>0</v>
      </c>
      <c r="M91" s="25">
        <v>0</v>
      </c>
      <c r="N91" s="26">
        <v>0</v>
      </c>
      <c r="O91" s="25">
        <v>0</v>
      </c>
      <c r="P91" s="26">
        <v>0</v>
      </c>
      <c r="Q91" s="25">
        <v>0</v>
      </c>
      <c r="R91" s="26">
        <v>0</v>
      </c>
      <c r="S91" s="25">
        <v>0</v>
      </c>
      <c r="T91" s="26">
        <v>0</v>
      </c>
      <c r="U91" s="25">
        <v>0</v>
      </c>
      <c r="V91" s="26">
        <v>0</v>
      </c>
    </row>
    <row r="92" spans="1:22" x14ac:dyDescent="0.25">
      <c r="A92" s="38">
        <f t="shared" si="6"/>
        <v>36</v>
      </c>
      <c r="B92" s="35">
        <v>2950</v>
      </c>
      <c r="C92" s="82" t="str">
        <f>_xlfn.XLOOKUP(__xlnm._FilterDatabase_156[[#This Row],[SAPSA Number]],'DS Point summary'!A:A,'DS Point summary'!B:B)</f>
        <v>Renier Jansen</v>
      </c>
      <c r="D92" s="82" t="str">
        <f>_xlfn.XLOOKUP(__xlnm._FilterDatabase_156[[#This Row],[SAPSA Number]],'DS Point summary'!A:A,'DS Point summary'!C:C)</f>
        <v>Reynders</v>
      </c>
      <c r="E92" s="83" t="str">
        <f>_xlfn.XLOOKUP(__xlnm._FilterDatabase_156[[#This Row],[SAPSA Number]],'DS Point summary'!A:A,'DS Point summary'!D:D)</f>
        <v>RJ</v>
      </c>
      <c r="F92" s="19" t="str">
        <f ca="1">_xlfn.XLOOKUP(__xlnm._FilterDatabase_156[[#This Row],[SAPSA Number]],'DS Point summary'!A:A,'DS Point summary'!E:E)</f>
        <v xml:space="preserve"> </v>
      </c>
      <c r="G92" s="21">
        <f ca="1">_xlfn.XLOOKUP(__xlnm._FilterDatabase_156[[#This Row],[SAPSA Number]],'DS Point summary'!A:A,'DS Point summary'!F:F)</f>
        <v>43</v>
      </c>
      <c r="H92" s="21" t="s">
        <v>685</v>
      </c>
      <c r="I92" s="37">
        <f t="shared" si="7"/>
        <v>0</v>
      </c>
      <c r="J92" s="24">
        <f t="shared" si="8"/>
        <v>0</v>
      </c>
      <c r="K92" s="25">
        <v>0</v>
      </c>
      <c r="L92" s="26">
        <v>0</v>
      </c>
      <c r="M92" s="25">
        <v>0</v>
      </c>
      <c r="N92" s="26">
        <v>0</v>
      </c>
      <c r="O92" s="25">
        <v>0</v>
      </c>
      <c r="P92" s="26">
        <v>0</v>
      </c>
      <c r="Q92" s="25">
        <v>0</v>
      </c>
      <c r="R92" s="26">
        <v>0</v>
      </c>
      <c r="S92" s="25">
        <v>0</v>
      </c>
      <c r="T92" s="26">
        <v>0</v>
      </c>
      <c r="U92" s="25">
        <v>0</v>
      </c>
      <c r="V92" s="26">
        <v>0</v>
      </c>
    </row>
    <row r="93" spans="1:22" x14ac:dyDescent="0.25">
      <c r="A93" s="38">
        <f t="shared" si="6"/>
        <v>36</v>
      </c>
      <c r="B93" s="35">
        <v>1929</v>
      </c>
      <c r="C93" s="82" t="str">
        <f>_xlfn.XLOOKUP(__xlnm._FilterDatabase_156[[#This Row],[SAPSA Number]],'DS Point summary'!A:A,'DS Point summary'!B:B)</f>
        <v>Chris</v>
      </c>
      <c r="D93" s="82" t="str">
        <f>_xlfn.XLOOKUP(__xlnm._FilterDatabase_156[[#This Row],[SAPSA Number]],'DS Point summary'!A:A,'DS Point summary'!C:C)</f>
        <v>Ridout</v>
      </c>
      <c r="E93" s="83" t="str">
        <f>_xlfn.XLOOKUP(__xlnm._FilterDatabase_156[[#This Row],[SAPSA Number]],'DS Point summary'!A:A,'DS Point summary'!D:D)</f>
        <v>CJ</v>
      </c>
      <c r="F93" s="19" t="str">
        <f ca="1">_xlfn.XLOOKUP(__xlnm._FilterDatabase_156[[#This Row],[SAPSA Number]],'DS Point summary'!A:A,'DS Point summary'!E:E)</f>
        <v xml:space="preserve"> </v>
      </c>
      <c r="G93" s="21">
        <f ca="1">_xlfn.XLOOKUP(__xlnm._FilterDatabase_156[[#This Row],[SAPSA Number]],'DS Point summary'!A:A,'DS Point summary'!F:F)</f>
        <v>41</v>
      </c>
      <c r="H93" s="21" t="s">
        <v>685</v>
      </c>
      <c r="I93" s="37">
        <f t="shared" si="7"/>
        <v>0</v>
      </c>
      <c r="J93" s="24">
        <f t="shared" si="8"/>
        <v>0</v>
      </c>
      <c r="K93" s="25">
        <v>0</v>
      </c>
      <c r="L93" s="26">
        <v>0</v>
      </c>
      <c r="M93" s="25">
        <v>0</v>
      </c>
      <c r="N93" s="26">
        <v>0</v>
      </c>
      <c r="O93" s="25">
        <v>0</v>
      </c>
      <c r="P93" s="26">
        <v>0</v>
      </c>
      <c r="Q93" s="25">
        <v>0</v>
      </c>
      <c r="R93" s="26">
        <v>0</v>
      </c>
      <c r="S93" s="25">
        <v>0</v>
      </c>
      <c r="T93" s="26">
        <v>0</v>
      </c>
      <c r="U93" s="25">
        <v>0</v>
      </c>
      <c r="V93" s="26">
        <v>0</v>
      </c>
    </row>
    <row r="94" spans="1:22" x14ac:dyDescent="0.25">
      <c r="A94" s="34">
        <f t="shared" si="6"/>
        <v>36</v>
      </c>
      <c r="B94" s="35">
        <v>1838</v>
      </c>
      <c r="C94" s="82" t="str">
        <f>_xlfn.XLOOKUP(__xlnm._FilterDatabase_156[[#This Row],[SAPSA Number]],'DS Point summary'!A:A,'DS Point summary'!B:B)</f>
        <v>Laurence Talbot</v>
      </c>
      <c r="D94" s="82" t="str">
        <f>_xlfn.XLOOKUP(__xlnm._FilterDatabase_156[[#This Row],[SAPSA Number]],'DS Point summary'!A:A,'DS Point summary'!C:C)</f>
        <v>Rowland</v>
      </c>
      <c r="E94" s="83" t="str">
        <f>_xlfn.XLOOKUP(__xlnm._FilterDatabase_156[[#This Row],[SAPSA Number]],'DS Point summary'!A:A,'DS Point summary'!D:D)</f>
        <v>LT</v>
      </c>
      <c r="F94" s="19" t="str">
        <f ca="1">_xlfn.XLOOKUP(__xlnm._FilterDatabase_156[[#This Row],[SAPSA Number]],'DS Point summary'!A:A,'DS Point summary'!E:E)</f>
        <v xml:space="preserve"> </v>
      </c>
      <c r="G94" s="21">
        <f ca="1">_xlfn.XLOOKUP(__xlnm._FilterDatabase_156[[#This Row],[SAPSA Number]],'DS Point summary'!A:A,'DS Point summary'!F:F)</f>
        <v>49</v>
      </c>
      <c r="H94" s="21" t="s">
        <v>685</v>
      </c>
      <c r="I94" s="37">
        <f t="shared" si="7"/>
        <v>0</v>
      </c>
      <c r="J94" s="24">
        <f t="shared" si="8"/>
        <v>0</v>
      </c>
      <c r="K94" s="25">
        <v>0</v>
      </c>
      <c r="L94" s="26">
        <v>0</v>
      </c>
      <c r="M94" s="25">
        <v>0</v>
      </c>
      <c r="N94" s="26">
        <v>0</v>
      </c>
      <c r="O94" s="25">
        <v>0</v>
      </c>
      <c r="P94" s="26">
        <v>0</v>
      </c>
      <c r="Q94" s="25">
        <v>0</v>
      </c>
      <c r="R94" s="26">
        <v>0</v>
      </c>
      <c r="S94" s="25">
        <v>0</v>
      </c>
      <c r="T94" s="26">
        <v>0</v>
      </c>
      <c r="U94" s="25">
        <v>0</v>
      </c>
      <c r="V94" s="26">
        <v>0</v>
      </c>
    </row>
    <row r="95" spans="1:22" x14ac:dyDescent="0.25">
      <c r="A95" s="34">
        <f t="shared" si="6"/>
        <v>36</v>
      </c>
      <c r="B95" s="35">
        <v>3209</v>
      </c>
      <c r="C95" s="82" t="str">
        <f>_xlfn.XLOOKUP(__xlnm._FilterDatabase_156[[#This Row],[SAPSA Number]],'DS Point summary'!A:A,'DS Point summary'!B:B)</f>
        <v>Mark Theo</v>
      </c>
      <c r="D95" s="82" t="str">
        <f>_xlfn.XLOOKUP(__xlnm._FilterDatabase_156[[#This Row],[SAPSA Number]],'DS Point summary'!A:A,'DS Point summary'!C:C)</f>
        <v>Schuurmans</v>
      </c>
      <c r="E95" s="83" t="str">
        <f>_xlfn.XLOOKUP(__xlnm._FilterDatabase_156[[#This Row],[SAPSA Number]],'DS Point summary'!A:A,'DS Point summary'!D:D)</f>
        <v>MT</v>
      </c>
      <c r="F95" s="19" t="str">
        <f>_xlfn.XLOOKUP(__xlnm._FilterDatabase_156[[#This Row],[SAPSA Number]],'DS Point summary'!A:A,'DS Point summary'!E:E)</f>
        <v>S</v>
      </c>
      <c r="G95" s="21">
        <f ca="1">_xlfn.XLOOKUP(__xlnm._FilterDatabase_156[[#This Row],[SAPSA Number]],'DS Point summary'!A:A,'DS Point summary'!F:F)</f>
        <v>51</v>
      </c>
      <c r="H95" s="21" t="s">
        <v>685</v>
      </c>
      <c r="I95" s="37">
        <f t="shared" si="7"/>
        <v>0</v>
      </c>
      <c r="J95" s="24">
        <f t="shared" si="8"/>
        <v>0</v>
      </c>
      <c r="K95" s="25">
        <v>0</v>
      </c>
      <c r="L95" s="26">
        <v>0</v>
      </c>
      <c r="M95" s="25">
        <v>0</v>
      </c>
      <c r="N95" s="26">
        <v>0</v>
      </c>
      <c r="O95" s="25">
        <v>0</v>
      </c>
      <c r="P95" s="26">
        <v>0</v>
      </c>
      <c r="Q95" s="25">
        <v>0</v>
      </c>
      <c r="R95" s="26">
        <v>0</v>
      </c>
      <c r="S95" s="25">
        <v>0</v>
      </c>
      <c r="T95" s="26">
        <v>0</v>
      </c>
      <c r="U95" s="25">
        <v>0</v>
      </c>
      <c r="V95" s="26">
        <v>0</v>
      </c>
    </row>
    <row r="96" spans="1:22" x14ac:dyDescent="0.25">
      <c r="A96" s="34">
        <f t="shared" si="6"/>
        <v>36</v>
      </c>
      <c r="B96" s="35">
        <v>4966</v>
      </c>
      <c r="C96" s="82" t="str">
        <f>_xlfn.XLOOKUP(__xlnm._FilterDatabase_156[[#This Row],[SAPSA Number]],'DS Point summary'!A:A,'DS Point summary'!B:B)</f>
        <v>Costantinos</v>
      </c>
      <c r="D96" s="82" t="str">
        <f>_xlfn.XLOOKUP(__xlnm._FilterDatabase_156[[#This Row],[SAPSA Number]],'DS Point summary'!A:A,'DS Point summary'!C:C)</f>
        <v>Seindis</v>
      </c>
      <c r="E96" s="83" t="str">
        <f>_xlfn.XLOOKUP(__xlnm._FilterDatabase_156[[#This Row],[SAPSA Number]],'DS Point summary'!A:A,'DS Point summary'!D:D)</f>
        <v>C</v>
      </c>
      <c r="F96" s="19" t="str">
        <f ca="1">_xlfn.XLOOKUP(__xlnm._FilterDatabase_156[[#This Row],[SAPSA Number]],'DS Point summary'!A:A,'DS Point summary'!E:E)</f>
        <v xml:space="preserve"> </v>
      </c>
      <c r="G96" s="21">
        <f ca="1">_xlfn.XLOOKUP(__xlnm._FilterDatabase_156[[#This Row],[SAPSA Number]],'DS Point summary'!A:A,'DS Point summary'!F:F)</f>
        <v>33</v>
      </c>
      <c r="H96" s="21" t="s">
        <v>685</v>
      </c>
      <c r="I96" s="37">
        <f t="shared" si="7"/>
        <v>0</v>
      </c>
      <c r="J96" s="24">
        <f t="shared" si="8"/>
        <v>0</v>
      </c>
      <c r="K96" s="25">
        <v>0</v>
      </c>
      <c r="L96" s="26">
        <v>0</v>
      </c>
      <c r="M96" s="25">
        <v>0</v>
      </c>
      <c r="N96" s="26">
        <v>0</v>
      </c>
      <c r="O96" s="25">
        <v>0</v>
      </c>
      <c r="P96" s="26">
        <v>0</v>
      </c>
      <c r="Q96" s="25">
        <v>0</v>
      </c>
      <c r="R96" s="26">
        <v>0</v>
      </c>
      <c r="S96" s="25">
        <v>0</v>
      </c>
      <c r="T96" s="26">
        <v>0</v>
      </c>
      <c r="U96" s="25">
        <v>0</v>
      </c>
      <c r="V96" s="26">
        <v>0</v>
      </c>
    </row>
    <row r="97" spans="1:22" x14ac:dyDescent="0.25">
      <c r="A97" s="38">
        <f t="shared" ref="A97:A123" si="9">RANK(J97,J$2:J$135,0)</f>
        <v>36</v>
      </c>
      <c r="B97" s="54">
        <v>1550</v>
      </c>
      <c r="C97" s="82" t="str">
        <f>_xlfn.XLOOKUP(__xlnm._FilterDatabase_156[[#This Row],[SAPSA Number]],'DS Point summary'!A:A,'DS Point summary'!B:B)</f>
        <v>Christopher Mark</v>
      </c>
      <c r="D97" s="82" t="str">
        <f>_xlfn.XLOOKUP(__xlnm._FilterDatabase_156[[#This Row],[SAPSA Number]],'DS Point summary'!A:A,'DS Point summary'!C:C)</f>
        <v>Shadwell</v>
      </c>
      <c r="E97" s="83" t="str">
        <f>_xlfn.XLOOKUP(__xlnm._FilterDatabase_156[[#This Row],[SAPSA Number]],'DS Point summary'!A:A,'DS Point summary'!D:D)</f>
        <v>CM</v>
      </c>
      <c r="F97" s="19" t="str">
        <f ca="1">_xlfn.XLOOKUP(__xlnm._FilterDatabase_156[[#This Row],[SAPSA Number]],'DS Point summary'!A:A,'DS Point summary'!E:E)</f>
        <v xml:space="preserve"> </v>
      </c>
      <c r="G97" s="21">
        <f ca="1">_xlfn.XLOOKUP(__xlnm._FilterDatabase_156[[#This Row],[SAPSA Number]],'DS Point summary'!A:A,'DS Point summary'!F:F)</f>
        <v>34</v>
      </c>
      <c r="H97" s="21" t="s">
        <v>685</v>
      </c>
      <c r="I97" s="37">
        <f t="shared" si="7"/>
        <v>0</v>
      </c>
      <c r="J97" s="24">
        <f t="shared" si="8"/>
        <v>0</v>
      </c>
      <c r="K97" s="25">
        <v>0</v>
      </c>
      <c r="L97" s="26">
        <v>0</v>
      </c>
      <c r="M97" s="25">
        <v>0</v>
      </c>
      <c r="N97" s="26">
        <v>0</v>
      </c>
      <c r="O97" s="25">
        <v>0</v>
      </c>
      <c r="P97" s="26">
        <v>0</v>
      </c>
      <c r="Q97" s="25">
        <v>0</v>
      </c>
      <c r="R97" s="26">
        <v>0</v>
      </c>
      <c r="S97" s="25">
        <v>0</v>
      </c>
      <c r="T97" s="26">
        <v>0</v>
      </c>
      <c r="U97" s="25">
        <v>0</v>
      </c>
      <c r="V97" s="26">
        <v>0</v>
      </c>
    </row>
    <row r="98" spans="1:22" x14ac:dyDescent="0.25">
      <c r="A98" s="38">
        <f t="shared" si="9"/>
        <v>36</v>
      </c>
      <c r="B98" s="39">
        <v>3587</v>
      </c>
      <c r="C98" s="82" t="str">
        <f>_xlfn.XLOOKUP(__xlnm._FilterDatabase_156[[#This Row],[SAPSA Number]],'DS Point summary'!A:A,'DS Point summary'!B:B)</f>
        <v>Daniel Lodewyk</v>
      </c>
      <c r="D98" s="82" t="str">
        <f>_xlfn.XLOOKUP(__xlnm._FilterDatabase_156[[#This Row],[SAPSA Number]],'DS Point summary'!A:A,'DS Point summary'!C:C)</f>
        <v>Smit</v>
      </c>
      <c r="E98" s="83" t="str">
        <f>_xlfn.XLOOKUP(__xlnm._FilterDatabase_156[[#This Row],[SAPSA Number]],'DS Point summary'!A:A,'DS Point summary'!D:D)</f>
        <v>DL</v>
      </c>
      <c r="F98" s="19" t="str">
        <f ca="1">_xlfn.XLOOKUP(__xlnm._FilterDatabase_156[[#This Row],[SAPSA Number]],'DS Point summary'!A:A,'DS Point summary'!E:E)</f>
        <v xml:space="preserve"> </v>
      </c>
      <c r="G98" s="21">
        <f ca="1">_xlfn.XLOOKUP(__xlnm._FilterDatabase_156[[#This Row],[SAPSA Number]],'DS Point summary'!A:A,'DS Point summary'!F:F)</f>
        <v>37</v>
      </c>
      <c r="H98" s="31" t="s">
        <v>685</v>
      </c>
      <c r="I98" s="67">
        <f t="shared" ref="I98:I122" si="10">(IF(K98&gt;0,1,0)+(IF(L98&gt;0,1,0))+(IF(M98&gt;0,1,0))+(IF(N98&gt;0,1,0))+(IF(O98&gt;0,1,0))+(IF(P98&gt;0,1,0))+(IF(Q98&gt;0,1,0))+(IF(R98&gt;0,1,0))+(IF(S98&gt;0,1,0))+(IF(T98&gt;0,1,0))+(IF(U98&gt;0,1,0))+(IF(V98&gt;0,1,0)))</f>
        <v>0</v>
      </c>
      <c r="J98" s="24">
        <f t="shared" ref="J98:J122" si="11">(LARGE(K98:U98,1)+LARGE(K98:U98,2)+LARGE(K98:U98,3)+LARGE(K98:U98,4)+LARGE(K98:U98,5))/5</f>
        <v>0</v>
      </c>
      <c r="K98" s="68">
        <v>0</v>
      </c>
      <c r="L98" s="69">
        <v>0</v>
      </c>
      <c r="M98" s="68">
        <v>0</v>
      </c>
      <c r="N98" s="69">
        <v>0</v>
      </c>
      <c r="O98" s="68">
        <v>0</v>
      </c>
      <c r="P98" s="69">
        <v>0</v>
      </c>
      <c r="Q98" s="68">
        <v>0</v>
      </c>
      <c r="R98" s="69">
        <v>0</v>
      </c>
      <c r="S98" s="68">
        <v>0</v>
      </c>
      <c r="T98" s="69">
        <v>0</v>
      </c>
      <c r="U98" s="68">
        <v>0</v>
      </c>
      <c r="V98" s="69">
        <v>0</v>
      </c>
    </row>
    <row r="99" spans="1:22" x14ac:dyDescent="0.25">
      <c r="A99" s="34">
        <f t="shared" si="9"/>
        <v>36</v>
      </c>
      <c r="B99" s="35">
        <v>1321</v>
      </c>
      <c r="C99" s="82" t="str">
        <f>_xlfn.XLOOKUP(__xlnm._FilterDatabase_156[[#This Row],[SAPSA Number]],'DS Point summary'!A:A,'DS Point summary'!B:B)</f>
        <v>Neal Monisen</v>
      </c>
      <c r="D99" s="82" t="str">
        <f>_xlfn.XLOOKUP(__xlnm._FilterDatabase_156[[#This Row],[SAPSA Number]],'DS Point summary'!A:A,'DS Point summary'!C:C)</f>
        <v>Sokay</v>
      </c>
      <c r="E99" s="83" t="str">
        <f>_xlfn.XLOOKUP(__xlnm._FilterDatabase_156[[#This Row],[SAPSA Number]],'DS Point summary'!A:A,'DS Point summary'!D:D)</f>
        <v>NM</v>
      </c>
      <c r="F99" s="19" t="str">
        <f ca="1">_xlfn.XLOOKUP(__xlnm._FilterDatabase_156[[#This Row],[SAPSA Number]],'DS Point summary'!A:A,'DS Point summary'!E:E)</f>
        <v xml:space="preserve"> </v>
      </c>
      <c r="G99" s="21">
        <f ca="1">_xlfn.XLOOKUP(__xlnm._FilterDatabase_156[[#This Row],[SAPSA Number]],'DS Point summary'!A:A,'DS Point summary'!F:F)</f>
        <v>49</v>
      </c>
      <c r="H99" s="36" t="s">
        <v>685</v>
      </c>
      <c r="I99" s="37">
        <f t="shared" si="10"/>
        <v>0</v>
      </c>
      <c r="J99" s="24">
        <f t="shared" si="11"/>
        <v>0</v>
      </c>
      <c r="K99" s="70">
        <v>0</v>
      </c>
      <c r="L99" s="71">
        <v>0</v>
      </c>
      <c r="M99" s="70">
        <v>0</v>
      </c>
      <c r="N99" s="71">
        <v>0</v>
      </c>
      <c r="O99" s="70">
        <v>0</v>
      </c>
      <c r="P99" s="71">
        <v>0</v>
      </c>
      <c r="Q99" s="70">
        <v>0</v>
      </c>
      <c r="R99" s="71">
        <v>0</v>
      </c>
      <c r="S99" s="70">
        <v>0</v>
      </c>
      <c r="T99" s="71">
        <v>0</v>
      </c>
      <c r="U99" s="70">
        <v>0</v>
      </c>
      <c r="V99" s="71">
        <v>0</v>
      </c>
    </row>
    <row r="100" spans="1:22" x14ac:dyDescent="0.25">
      <c r="A100" s="34">
        <f t="shared" si="9"/>
        <v>36</v>
      </c>
      <c r="B100" s="35">
        <v>3832</v>
      </c>
      <c r="C100" s="82" t="str">
        <f>_xlfn.XLOOKUP(__xlnm._FilterDatabase_156[[#This Row],[SAPSA Number]],'DS Point summary'!A:A,'DS Point summary'!B:B)</f>
        <v>Dion Rowlands</v>
      </c>
      <c r="D100" s="82" t="str">
        <f>_xlfn.XLOOKUP(__xlnm._FilterDatabase_156[[#This Row],[SAPSA Number]],'DS Point summary'!A:A,'DS Point summary'!C:C)</f>
        <v>Stead</v>
      </c>
      <c r="E100" s="83" t="str">
        <f>_xlfn.XLOOKUP(__xlnm._FilterDatabase_156[[#This Row],[SAPSA Number]],'DS Point summary'!A:A,'DS Point summary'!D:D)</f>
        <v>DR</v>
      </c>
      <c r="F100" s="19" t="str">
        <f>_xlfn.XLOOKUP(__xlnm._FilterDatabase_156[[#This Row],[SAPSA Number]],'DS Point summary'!A:A,'DS Point summary'!E:E)</f>
        <v>S</v>
      </c>
      <c r="G100" s="21">
        <f ca="1">_xlfn.XLOOKUP(__xlnm._FilterDatabase_156[[#This Row],[SAPSA Number]],'DS Point summary'!A:A,'DS Point summary'!F:F)</f>
        <v>50</v>
      </c>
      <c r="H100" s="36" t="s">
        <v>685</v>
      </c>
      <c r="I100" s="37">
        <f t="shared" si="10"/>
        <v>0</v>
      </c>
      <c r="J100" s="24">
        <f t="shared" si="11"/>
        <v>0</v>
      </c>
      <c r="K100" s="70">
        <v>0</v>
      </c>
      <c r="L100" s="71">
        <v>0</v>
      </c>
      <c r="M100" s="70">
        <v>0</v>
      </c>
      <c r="N100" s="71">
        <v>0</v>
      </c>
      <c r="O100" s="70">
        <v>0</v>
      </c>
      <c r="P100" s="71">
        <v>0</v>
      </c>
      <c r="Q100" s="70">
        <v>0</v>
      </c>
      <c r="R100" s="71">
        <v>0</v>
      </c>
      <c r="S100" s="70">
        <v>0</v>
      </c>
      <c r="T100" s="71">
        <v>0</v>
      </c>
      <c r="U100" s="70">
        <v>0</v>
      </c>
      <c r="V100" s="71">
        <v>0</v>
      </c>
    </row>
    <row r="101" spans="1:22" x14ac:dyDescent="0.25">
      <c r="A101" s="34">
        <f t="shared" si="9"/>
        <v>36</v>
      </c>
      <c r="B101" s="35">
        <v>3395</v>
      </c>
      <c r="C101" s="82" t="str">
        <f>_xlfn.XLOOKUP(__xlnm._FilterDatabase_156[[#This Row],[SAPSA Number]],'DS Point summary'!A:A,'DS Point summary'!B:B)</f>
        <v>Andrea</v>
      </c>
      <c r="D101" s="82" t="str">
        <f>_xlfn.XLOOKUP(__xlnm._FilterDatabase_156[[#This Row],[SAPSA Number]],'DS Point summary'!A:A,'DS Point summary'!C:C)</f>
        <v>Stevenson</v>
      </c>
      <c r="E101" s="83" t="str">
        <f>_xlfn.XLOOKUP(__xlnm._FilterDatabase_156[[#This Row],[SAPSA Number]],'DS Point summary'!A:A,'DS Point summary'!D:D)</f>
        <v>A</v>
      </c>
      <c r="F101" s="19" t="str">
        <f>_xlfn.XLOOKUP(__xlnm._FilterDatabase_156[[#This Row],[SAPSA Number]],'DS Point summary'!A:A,'DS Point summary'!E:E)</f>
        <v>Lady</v>
      </c>
      <c r="G101" s="21">
        <f ca="1">_xlfn.XLOOKUP(__xlnm._FilterDatabase_156[[#This Row],[SAPSA Number]],'DS Point summary'!A:A,'DS Point summary'!F:F)</f>
        <v>54</v>
      </c>
      <c r="H101" s="36" t="s">
        <v>685</v>
      </c>
      <c r="I101" s="37">
        <f t="shared" si="10"/>
        <v>0</v>
      </c>
      <c r="J101" s="24">
        <f t="shared" si="11"/>
        <v>0</v>
      </c>
      <c r="K101" s="70">
        <v>0</v>
      </c>
      <c r="L101" s="71">
        <v>0</v>
      </c>
      <c r="M101" s="70">
        <v>0</v>
      </c>
      <c r="N101" s="71">
        <v>0</v>
      </c>
      <c r="O101" s="70">
        <v>0</v>
      </c>
      <c r="P101" s="71">
        <v>0</v>
      </c>
      <c r="Q101" s="70">
        <v>0</v>
      </c>
      <c r="R101" s="71">
        <v>0</v>
      </c>
      <c r="S101" s="70">
        <v>0</v>
      </c>
      <c r="T101" s="71">
        <v>0</v>
      </c>
      <c r="U101" s="70">
        <v>0</v>
      </c>
      <c r="V101" s="71">
        <v>0</v>
      </c>
    </row>
    <row r="102" spans="1:22" x14ac:dyDescent="0.25">
      <c r="A102" s="34">
        <f t="shared" si="9"/>
        <v>36</v>
      </c>
      <c r="B102" s="35">
        <v>3396</v>
      </c>
      <c r="C102" s="82" t="str">
        <f>_xlfn.XLOOKUP(__xlnm._FilterDatabase_156[[#This Row],[SAPSA Number]],'DS Point summary'!A:A,'DS Point summary'!B:B)</f>
        <v>Irving Robert</v>
      </c>
      <c r="D102" s="82" t="str">
        <f>_xlfn.XLOOKUP(__xlnm._FilterDatabase_156[[#This Row],[SAPSA Number]],'DS Point summary'!A:A,'DS Point summary'!C:C)</f>
        <v>Stevenson</v>
      </c>
      <c r="E102" s="83" t="str">
        <f>_xlfn.XLOOKUP(__xlnm._FilterDatabase_156[[#This Row],[SAPSA Number]],'DS Point summary'!A:A,'DS Point summary'!D:D)</f>
        <v>IR</v>
      </c>
      <c r="F102" s="19" t="str">
        <f ca="1">_xlfn.XLOOKUP(__xlnm._FilterDatabase_156[[#This Row],[SAPSA Number]],'DS Point summary'!A:A,'DS Point summary'!E:E)</f>
        <v>SS</v>
      </c>
      <c r="G102" s="21">
        <f ca="1">_xlfn.XLOOKUP(__xlnm._FilterDatabase_156[[#This Row],[SAPSA Number]],'DS Point summary'!A:A,'DS Point summary'!F:F)</f>
        <v>68</v>
      </c>
      <c r="H102" s="36" t="s">
        <v>685</v>
      </c>
      <c r="I102" s="37">
        <f t="shared" si="10"/>
        <v>0</v>
      </c>
      <c r="J102" s="24">
        <f t="shared" si="11"/>
        <v>0</v>
      </c>
      <c r="K102" s="70">
        <v>0</v>
      </c>
      <c r="L102" s="71">
        <v>0</v>
      </c>
      <c r="M102" s="70">
        <v>0</v>
      </c>
      <c r="N102" s="71">
        <v>0</v>
      </c>
      <c r="O102" s="70">
        <v>0</v>
      </c>
      <c r="P102" s="71">
        <v>0</v>
      </c>
      <c r="Q102" s="70">
        <v>0</v>
      </c>
      <c r="R102" s="71">
        <v>0</v>
      </c>
      <c r="S102" s="70">
        <v>0</v>
      </c>
      <c r="T102" s="71">
        <v>0</v>
      </c>
      <c r="U102" s="70">
        <v>0</v>
      </c>
      <c r="V102" s="71">
        <v>0</v>
      </c>
    </row>
    <row r="103" spans="1:22" x14ac:dyDescent="0.25">
      <c r="A103" s="34">
        <f t="shared" si="9"/>
        <v>36</v>
      </c>
      <c r="B103" s="35">
        <v>2688</v>
      </c>
      <c r="C103" s="82" t="str">
        <f>_xlfn.XLOOKUP(__xlnm._FilterDatabase_156[[#This Row],[SAPSA Number]],'DS Point summary'!A:A,'DS Point summary'!B:B)</f>
        <v>Durandt Hendrik</v>
      </c>
      <c r="D103" s="82" t="str">
        <f>_xlfn.XLOOKUP(__xlnm._FilterDatabase_156[[#This Row],[SAPSA Number]],'DS Point summary'!A:A,'DS Point summary'!C:C)</f>
        <v>Storm</v>
      </c>
      <c r="E103" s="83" t="str">
        <f>_xlfn.XLOOKUP(__xlnm._FilterDatabase_156[[#This Row],[SAPSA Number]],'DS Point summary'!A:A,'DS Point summary'!D:D)</f>
        <v>DH</v>
      </c>
      <c r="F103" s="19" t="str">
        <f ca="1">_xlfn.XLOOKUP(__xlnm._FilterDatabase_156[[#This Row],[SAPSA Number]],'DS Point summary'!A:A,'DS Point summary'!E:E)</f>
        <v>Jnr</v>
      </c>
      <c r="G103" s="21">
        <f ca="1">_xlfn.XLOOKUP(__xlnm._FilterDatabase_156[[#This Row],[SAPSA Number]],'DS Point summary'!A:A,'DS Point summary'!F:F)</f>
        <v>20</v>
      </c>
      <c r="H103" s="36" t="s">
        <v>685</v>
      </c>
      <c r="I103" s="37">
        <f t="shared" si="10"/>
        <v>0</v>
      </c>
      <c r="J103" s="24">
        <f t="shared" si="11"/>
        <v>0</v>
      </c>
      <c r="K103" s="70">
        <v>0</v>
      </c>
      <c r="L103" s="71">
        <v>0</v>
      </c>
      <c r="M103" s="70">
        <v>0</v>
      </c>
      <c r="N103" s="71">
        <v>0</v>
      </c>
      <c r="O103" s="70">
        <v>0</v>
      </c>
      <c r="P103" s="71">
        <v>0</v>
      </c>
      <c r="Q103" s="70">
        <v>0</v>
      </c>
      <c r="R103" s="71">
        <v>0</v>
      </c>
      <c r="S103" s="70">
        <v>0</v>
      </c>
      <c r="T103" s="71">
        <v>0</v>
      </c>
      <c r="U103" s="70">
        <v>0</v>
      </c>
      <c r="V103" s="71">
        <v>0</v>
      </c>
    </row>
    <row r="104" spans="1:22" x14ac:dyDescent="0.25">
      <c r="A104" s="34">
        <f t="shared" si="9"/>
        <v>36</v>
      </c>
      <c r="B104" s="35">
        <v>3836</v>
      </c>
      <c r="C104" s="82" t="str">
        <f>_xlfn.XLOOKUP(__xlnm._FilterDatabase_156[[#This Row],[SAPSA Number]],'DS Point summary'!A:A,'DS Point summary'!B:B)</f>
        <v>Deon</v>
      </c>
      <c r="D104" s="82" t="str">
        <f>_xlfn.XLOOKUP(__xlnm._FilterDatabase_156[[#This Row],[SAPSA Number]],'DS Point summary'!A:A,'DS Point summary'!C:C)</f>
        <v>Storm</v>
      </c>
      <c r="E104" s="83" t="str">
        <f>_xlfn.XLOOKUP(__xlnm._FilterDatabase_156[[#This Row],[SAPSA Number]],'DS Point summary'!A:A,'DS Point summary'!D:D)</f>
        <v>D</v>
      </c>
      <c r="F104" s="19" t="str">
        <f ca="1">_xlfn.XLOOKUP(__xlnm._FilterDatabase_156[[#This Row],[SAPSA Number]],'DS Point summary'!A:A,'DS Point summary'!E:E)</f>
        <v>SS</v>
      </c>
      <c r="G104" s="21">
        <f ca="1">_xlfn.XLOOKUP(__xlnm._FilterDatabase_156[[#This Row],[SAPSA Number]],'DS Point summary'!A:A,'DS Point summary'!F:F)</f>
        <v>65</v>
      </c>
      <c r="H104" s="36" t="s">
        <v>685</v>
      </c>
      <c r="I104" s="37">
        <f t="shared" si="10"/>
        <v>0</v>
      </c>
      <c r="J104" s="24">
        <f t="shared" si="11"/>
        <v>0</v>
      </c>
      <c r="K104" s="70">
        <v>0</v>
      </c>
      <c r="L104" s="71">
        <v>0</v>
      </c>
      <c r="M104" s="70">
        <v>0</v>
      </c>
      <c r="N104" s="71">
        <v>0</v>
      </c>
      <c r="O104" s="70">
        <v>0</v>
      </c>
      <c r="P104" s="71">
        <v>0</v>
      </c>
      <c r="Q104" s="70">
        <v>0</v>
      </c>
      <c r="R104" s="71">
        <v>0</v>
      </c>
      <c r="S104" s="70">
        <v>0</v>
      </c>
      <c r="T104" s="71">
        <v>0</v>
      </c>
      <c r="U104" s="70">
        <v>0</v>
      </c>
      <c r="V104" s="71">
        <v>0</v>
      </c>
    </row>
    <row r="105" spans="1:22" x14ac:dyDescent="0.25">
      <c r="A105" s="34">
        <f t="shared" si="9"/>
        <v>36</v>
      </c>
      <c r="B105" s="35">
        <v>475</v>
      </c>
      <c r="C105" s="82" t="str">
        <f>_xlfn.XLOOKUP(__xlnm._FilterDatabase_156[[#This Row],[SAPSA Number]],'DS Point summary'!A:A,'DS Point summary'!B:B)</f>
        <v>Wynand Johannes</v>
      </c>
      <c r="D105" s="82" t="str">
        <f>_xlfn.XLOOKUP(__xlnm._FilterDatabase_156[[#This Row],[SAPSA Number]],'DS Point summary'!A:A,'DS Point summary'!C:C)</f>
        <v>Strydom</v>
      </c>
      <c r="E105" s="83" t="str">
        <f>_xlfn.XLOOKUP(__xlnm._FilterDatabase_156[[#This Row],[SAPSA Number]],'DS Point summary'!A:A,'DS Point summary'!D:D)</f>
        <v>WJ</v>
      </c>
      <c r="F105" s="19" t="str">
        <f ca="1">_xlfn.XLOOKUP(__xlnm._FilterDatabase_156[[#This Row],[SAPSA Number]],'DS Point summary'!A:A,'DS Point summary'!E:E)</f>
        <v xml:space="preserve"> </v>
      </c>
      <c r="G105" s="21">
        <f ca="1">_xlfn.XLOOKUP(__xlnm._FilterDatabase_156[[#This Row],[SAPSA Number]],'DS Point summary'!A:A,'DS Point summary'!F:F)</f>
        <v>49</v>
      </c>
      <c r="H105" s="36" t="s">
        <v>685</v>
      </c>
      <c r="I105" s="37">
        <f t="shared" si="10"/>
        <v>0</v>
      </c>
      <c r="J105" s="24">
        <f t="shared" si="11"/>
        <v>0</v>
      </c>
      <c r="K105" s="70">
        <v>0</v>
      </c>
      <c r="L105" s="71">
        <v>0</v>
      </c>
      <c r="M105" s="70">
        <v>0</v>
      </c>
      <c r="N105" s="71">
        <v>0</v>
      </c>
      <c r="O105" s="70">
        <v>0</v>
      </c>
      <c r="P105" s="71">
        <v>0</v>
      </c>
      <c r="Q105" s="70">
        <v>0</v>
      </c>
      <c r="R105" s="71">
        <v>0</v>
      </c>
      <c r="S105" s="70">
        <v>0</v>
      </c>
      <c r="T105" s="71">
        <v>0</v>
      </c>
      <c r="U105" s="70">
        <v>0</v>
      </c>
      <c r="V105" s="71">
        <v>0</v>
      </c>
    </row>
    <row r="106" spans="1:22" x14ac:dyDescent="0.25">
      <c r="A106" s="34">
        <f t="shared" si="9"/>
        <v>36</v>
      </c>
      <c r="B106" s="35">
        <v>2960</v>
      </c>
      <c r="C106" s="82" t="str">
        <f>_xlfn.XLOOKUP(__xlnm._FilterDatabase_156[[#This Row],[SAPSA Number]],'DS Point summary'!A:A,'DS Point summary'!B:B)</f>
        <v>Henno</v>
      </c>
      <c r="D106" s="82" t="str">
        <f>_xlfn.XLOOKUP(__xlnm._FilterDatabase_156[[#This Row],[SAPSA Number]],'DS Point summary'!A:A,'DS Point summary'!C:C)</f>
        <v>Terblanche</v>
      </c>
      <c r="E106" s="83" t="str">
        <f>_xlfn.XLOOKUP(__xlnm._FilterDatabase_156[[#This Row],[SAPSA Number]],'DS Point summary'!A:A,'DS Point summary'!D:D)</f>
        <v>H</v>
      </c>
      <c r="F106" s="19" t="str">
        <f ca="1">_xlfn.XLOOKUP(__xlnm._FilterDatabase_156[[#This Row],[SAPSA Number]],'DS Point summary'!A:A,'DS Point summary'!E:E)</f>
        <v xml:space="preserve"> </v>
      </c>
      <c r="G106" s="21">
        <f ca="1">_xlfn.XLOOKUP(__xlnm._FilterDatabase_156[[#This Row],[SAPSA Number]],'DS Point summary'!A:A,'DS Point summary'!F:F)</f>
        <v>45</v>
      </c>
      <c r="H106" s="36" t="s">
        <v>685</v>
      </c>
      <c r="I106" s="37">
        <f t="shared" si="10"/>
        <v>0</v>
      </c>
      <c r="J106" s="24">
        <f t="shared" si="11"/>
        <v>0</v>
      </c>
      <c r="K106" s="70">
        <v>0</v>
      </c>
      <c r="L106" s="71">
        <v>0</v>
      </c>
      <c r="M106" s="70">
        <v>0</v>
      </c>
      <c r="N106" s="71">
        <v>0</v>
      </c>
      <c r="O106" s="70">
        <v>0</v>
      </c>
      <c r="P106" s="71">
        <v>0</v>
      </c>
      <c r="Q106" s="70">
        <v>0</v>
      </c>
      <c r="R106" s="71">
        <v>0</v>
      </c>
      <c r="S106" s="70">
        <v>0</v>
      </c>
      <c r="T106" s="71">
        <v>0</v>
      </c>
      <c r="U106" s="70">
        <v>0</v>
      </c>
      <c r="V106" s="71">
        <v>0</v>
      </c>
    </row>
    <row r="107" spans="1:22" x14ac:dyDescent="0.25">
      <c r="A107" s="34">
        <f t="shared" si="9"/>
        <v>36</v>
      </c>
      <c r="B107" s="35">
        <v>807</v>
      </c>
      <c r="C107" s="82" t="str">
        <f>_xlfn.XLOOKUP(__xlnm._FilterDatabase_156[[#This Row],[SAPSA Number]],'DS Point summary'!A:A,'DS Point summary'!B:B)</f>
        <v>Frederik Christoffel</v>
      </c>
      <c r="D107" s="82" t="str">
        <f>_xlfn.XLOOKUP(__xlnm._FilterDatabase_156[[#This Row],[SAPSA Number]],'DS Point summary'!A:A,'DS Point summary'!C:C)</f>
        <v>Truter</v>
      </c>
      <c r="E107" s="83" t="str">
        <f>_xlfn.XLOOKUP(__xlnm._FilterDatabase_156[[#This Row],[SAPSA Number]],'DS Point summary'!A:A,'DS Point summary'!D:D)</f>
        <v>FC</v>
      </c>
      <c r="F107" s="19" t="str">
        <f ca="1">_xlfn.XLOOKUP(__xlnm._FilterDatabase_156[[#This Row],[SAPSA Number]],'DS Point summary'!A:A,'DS Point summary'!E:E)</f>
        <v>Jnr</v>
      </c>
      <c r="G107" s="21">
        <f ca="1">_xlfn.XLOOKUP(__xlnm._FilterDatabase_156[[#This Row],[SAPSA Number]],'DS Point summary'!A:A,'DS Point summary'!F:F)</f>
        <v>20</v>
      </c>
      <c r="H107" s="36" t="s">
        <v>685</v>
      </c>
      <c r="I107" s="37">
        <f t="shared" si="10"/>
        <v>0</v>
      </c>
      <c r="J107" s="24">
        <f t="shared" si="11"/>
        <v>0</v>
      </c>
      <c r="K107" s="70">
        <v>0</v>
      </c>
      <c r="L107" s="71">
        <v>0</v>
      </c>
      <c r="M107" s="70">
        <v>0</v>
      </c>
      <c r="N107" s="71">
        <v>0</v>
      </c>
      <c r="O107" s="70">
        <v>0</v>
      </c>
      <c r="P107" s="71">
        <v>0</v>
      </c>
      <c r="Q107" s="70">
        <v>0</v>
      </c>
      <c r="R107" s="71">
        <v>0</v>
      </c>
      <c r="S107" s="70">
        <v>0</v>
      </c>
      <c r="T107" s="71">
        <v>0</v>
      </c>
      <c r="U107" s="70">
        <v>0</v>
      </c>
      <c r="V107" s="71">
        <v>0</v>
      </c>
    </row>
    <row r="108" spans="1:22" x14ac:dyDescent="0.25">
      <c r="A108" s="34">
        <f t="shared" si="9"/>
        <v>36</v>
      </c>
      <c r="B108" s="35">
        <v>1113</v>
      </c>
      <c r="C108" s="82" t="str">
        <f>_xlfn.XLOOKUP(__xlnm._FilterDatabase_156[[#This Row],[SAPSA Number]],'DS Point summary'!A:A,'DS Point summary'!B:B)</f>
        <v>Frik</v>
      </c>
      <c r="D108" s="82" t="str">
        <f>_xlfn.XLOOKUP(__xlnm._FilterDatabase_156[[#This Row],[SAPSA Number]],'DS Point summary'!A:A,'DS Point summary'!C:C)</f>
        <v>Truter</v>
      </c>
      <c r="E108" s="83" t="str">
        <f>_xlfn.XLOOKUP(__xlnm._FilterDatabase_156[[#This Row],[SAPSA Number]],'DS Point summary'!A:A,'DS Point summary'!D:D)</f>
        <v>FC</v>
      </c>
      <c r="F108" s="19" t="str">
        <f ca="1">_xlfn.XLOOKUP(__xlnm._FilterDatabase_156[[#This Row],[SAPSA Number]],'DS Point summary'!A:A,'DS Point summary'!E:E)</f>
        <v>S</v>
      </c>
      <c r="G108" s="21">
        <f ca="1">_xlfn.XLOOKUP(__xlnm._FilterDatabase_156[[#This Row],[SAPSA Number]],'DS Point summary'!A:A,'DS Point summary'!F:F)</f>
        <v>58</v>
      </c>
      <c r="H108" s="36" t="s">
        <v>685</v>
      </c>
      <c r="I108" s="37">
        <f t="shared" si="10"/>
        <v>0</v>
      </c>
      <c r="J108" s="24">
        <f t="shared" si="11"/>
        <v>0</v>
      </c>
      <c r="K108" s="70">
        <v>0</v>
      </c>
      <c r="L108" s="71">
        <v>0</v>
      </c>
      <c r="M108" s="70">
        <v>0</v>
      </c>
      <c r="N108" s="71">
        <v>0</v>
      </c>
      <c r="O108" s="70">
        <v>0</v>
      </c>
      <c r="P108" s="71">
        <v>0</v>
      </c>
      <c r="Q108" s="70">
        <v>0</v>
      </c>
      <c r="R108" s="71">
        <v>0</v>
      </c>
      <c r="S108" s="70">
        <v>0</v>
      </c>
      <c r="T108" s="71">
        <v>0</v>
      </c>
      <c r="U108" s="70">
        <v>0</v>
      </c>
      <c r="V108" s="71">
        <v>0</v>
      </c>
    </row>
    <row r="109" spans="1:22" x14ac:dyDescent="0.25">
      <c r="A109" s="34">
        <f t="shared" si="9"/>
        <v>36</v>
      </c>
      <c r="B109" s="35">
        <v>4672</v>
      </c>
      <c r="C109" s="82" t="str">
        <f>_xlfn.XLOOKUP(__xlnm._FilterDatabase_156[[#This Row],[SAPSA Number]],'DS Point summary'!A:A,'DS Point summary'!B:B)</f>
        <v>Frederick John</v>
      </c>
      <c r="D109" s="82" t="str">
        <f>_xlfn.XLOOKUP(__xlnm._FilterDatabase_156[[#This Row],[SAPSA Number]],'DS Point summary'!A:A,'DS Point summary'!C:C)</f>
        <v>Turnbull</v>
      </c>
      <c r="E109" s="83" t="str">
        <f>_xlfn.XLOOKUP(__xlnm._FilterDatabase_156[[#This Row],[SAPSA Number]],'DS Point summary'!A:A,'DS Point summary'!D:D)</f>
        <v>FJ</v>
      </c>
      <c r="F109" s="19" t="str">
        <f ca="1">_xlfn.XLOOKUP(__xlnm._FilterDatabase_156[[#This Row],[SAPSA Number]],'DS Point summary'!A:A,'DS Point summary'!E:E)</f>
        <v>S</v>
      </c>
      <c r="G109" s="21">
        <f ca="1">_xlfn.XLOOKUP(__xlnm._FilterDatabase_156[[#This Row],[SAPSA Number]],'DS Point summary'!A:A,'DS Point summary'!F:F)</f>
        <v>57</v>
      </c>
      <c r="H109" s="36" t="s">
        <v>685</v>
      </c>
      <c r="I109" s="37">
        <f t="shared" si="10"/>
        <v>0</v>
      </c>
      <c r="J109" s="24">
        <f t="shared" si="11"/>
        <v>0</v>
      </c>
      <c r="K109" s="70">
        <v>0</v>
      </c>
      <c r="L109" s="71">
        <v>0</v>
      </c>
      <c r="M109" s="70">
        <v>0</v>
      </c>
      <c r="N109" s="71">
        <v>0</v>
      </c>
      <c r="O109" s="70">
        <v>0</v>
      </c>
      <c r="P109" s="71">
        <v>0</v>
      </c>
      <c r="Q109" s="70">
        <v>0</v>
      </c>
      <c r="R109" s="71">
        <v>0</v>
      </c>
      <c r="S109" s="70">
        <v>0</v>
      </c>
      <c r="T109" s="71">
        <v>0</v>
      </c>
      <c r="U109" s="70">
        <v>0</v>
      </c>
      <c r="V109" s="71">
        <v>0</v>
      </c>
    </row>
    <row r="110" spans="1:22" x14ac:dyDescent="0.25">
      <c r="A110" s="34">
        <f t="shared" si="9"/>
        <v>36</v>
      </c>
      <c r="B110" s="35">
        <v>1547</v>
      </c>
      <c r="C110" s="82" t="str">
        <f>_xlfn.XLOOKUP(__xlnm._FilterDatabase_156[[#This Row],[SAPSA Number]],'DS Point summary'!A:A,'DS Point summary'!B:B)</f>
        <v>Marius Frans</v>
      </c>
      <c r="D110" s="82" t="str">
        <f>_xlfn.XLOOKUP(__xlnm._FilterDatabase_156[[#This Row],[SAPSA Number]],'DS Point summary'!A:A,'DS Point summary'!C:C)</f>
        <v>van Biljon</v>
      </c>
      <c r="E110" s="83" t="str">
        <f>_xlfn.XLOOKUP(__xlnm._FilterDatabase_156[[#This Row],[SAPSA Number]],'DS Point summary'!A:A,'DS Point summary'!D:D)</f>
        <v>MF</v>
      </c>
      <c r="F110" s="19" t="str">
        <f>_xlfn.XLOOKUP(__xlnm._FilterDatabase_156[[#This Row],[SAPSA Number]],'DS Point summary'!A:A,'DS Point summary'!E:E)</f>
        <v>S</v>
      </c>
      <c r="G110" s="21">
        <f ca="1">_xlfn.XLOOKUP(__xlnm._FilterDatabase_156[[#This Row],[SAPSA Number]],'DS Point summary'!A:A,'DS Point summary'!F:F)</f>
        <v>50</v>
      </c>
      <c r="H110" s="36" t="s">
        <v>685</v>
      </c>
      <c r="I110" s="37">
        <f t="shared" si="10"/>
        <v>0</v>
      </c>
      <c r="J110" s="24">
        <f t="shared" si="11"/>
        <v>0</v>
      </c>
      <c r="K110" s="70">
        <v>0</v>
      </c>
      <c r="L110" s="71">
        <v>0</v>
      </c>
      <c r="M110" s="70">
        <v>0</v>
      </c>
      <c r="N110" s="71">
        <v>0</v>
      </c>
      <c r="O110" s="70">
        <v>0</v>
      </c>
      <c r="P110" s="71">
        <v>0</v>
      </c>
      <c r="Q110" s="70">
        <v>0</v>
      </c>
      <c r="R110" s="71">
        <v>0</v>
      </c>
      <c r="S110" s="70">
        <v>0</v>
      </c>
      <c r="T110" s="71">
        <v>0</v>
      </c>
      <c r="U110" s="70">
        <v>0</v>
      </c>
      <c r="V110" s="71">
        <v>0</v>
      </c>
    </row>
    <row r="111" spans="1:22" x14ac:dyDescent="0.25">
      <c r="A111" s="34">
        <f t="shared" si="9"/>
        <v>36</v>
      </c>
      <c r="B111" s="35">
        <v>1931</v>
      </c>
      <c r="C111" s="82" t="str">
        <f>_xlfn.XLOOKUP(__xlnm._FilterDatabase_156[[#This Row],[SAPSA Number]],'DS Point summary'!A:A,'DS Point summary'!B:B)</f>
        <v>Sylvia</v>
      </c>
      <c r="D111" s="82" t="str">
        <f>_xlfn.XLOOKUP(__xlnm._FilterDatabase_156[[#This Row],[SAPSA Number]],'DS Point summary'!A:A,'DS Point summary'!C:C)</f>
        <v>Van der Neut</v>
      </c>
      <c r="E111" s="83" t="str">
        <f>_xlfn.XLOOKUP(__xlnm._FilterDatabase_156[[#This Row],[SAPSA Number]],'DS Point summary'!A:A,'DS Point summary'!D:D)</f>
        <v>S</v>
      </c>
      <c r="F111" s="19" t="str">
        <f>_xlfn.XLOOKUP(__xlnm._FilterDatabase_156[[#This Row],[SAPSA Number]],'DS Point summary'!A:A,'DS Point summary'!E:E)</f>
        <v>Lady</v>
      </c>
      <c r="G111" s="21">
        <f ca="1">_xlfn.XLOOKUP(__xlnm._FilterDatabase_156[[#This Row],[SAPSA Number]],'DS Point summary'!A:A,'DS Point summary'!F:F)</f>
        <v>53</v>
      </c>
      <c r="H111" s="36" t="s">
        <v>685</v>
      </c>
      <c r="I111" s="37">
        <f t="shared" si="10"/>
        <v>0</v>
      </c>
      <c r="J111" s="24">
        <f t="shared" si="11"/>
        <v>0</v>
      </c>
      <c r="K111" s="70">
        <v>0</v>
      </c>
      <c r="L111" s="71">
        <v>0</v>
      </c>
      <c r="M111" s="70">
        <v>0</v>
      </c>
      <c r="N111" s="71">
        <v>0</v>
      </c>
      <c r="O111" s="70">
        <v>0</v>
      </c>
      <c r="P111" s="71">
        <v>0</v>
      </c>
      <c r="Q111" s="70">
        <v>0</v>
      </c>
      <c r="R111" s="71">
        <v>0</v>
      </c>
      <c r="S111" s="70">
        <v>0</v>
      </c>
      <c r="T111" s="71">
        <v>0</v>
      </c>
      <c r="U111" s="70">
        <v>0</v>
      </c>
      <c r="V111" s="71">
        <v>0</v>
      </c>
    </row>
    <row r="112" spans="1:22" x14ac:dyDescent="0.25">
      <c r="A112" s="34">
        <f t="shared" si="9"/>
        <v>36</v>
      </c>
      <c r="B112" s="35">
        <v>5616</v>
      </c>
      <c r="C112" s="82" t="str">
        <f>_xlfn.XLOOKUP(__xlnm._FilterDatabase_156[[#This Row],[SAPSA Number]],'DS Point summary'!A:A,'DS Point summary'!B:B)</f>
        <v>Cornelis Herman</v>
      </c>
      <c r="D112" s="82" t="str">
        <f>_xlfn.XLOOKUP(__xlnm._FilterDatabase_156[[#This Row],[SAPSA Number]],'DS Point summary'!A:A,'DS Point summary'!C:C)</f>
        <v>van Driel</v>
      </c>
      <c r="E112" s="83" t="str">
        <f>_xlfn.XLOOKUP(__xlnm._FilterDatabase_156[[#This Row],[SAPSA Number]],'DS Point summary'!A:A,'DS Point summary'!D:D)</f>
        <v>CH</v>
      </c>
      <c r="F112" s="19" t="str">
        <f ca="1">_xlfn.XLOOKUP(__xlnm._FilterDatabase_156[[#This Row],[SAPSA Number]],'DS Point summary'!A:A,'DS Point summary'!E:E)</f>
        <v xml:space="preserve"> </v>
      </c>
      <c r="G112" s="21">
        <f ca="1">_xlfn.XLOOKUP(__xlnm._FilterDatabase_156[[#This Row],[SAPSA Number]],'DS Point summary'!A:A,'DS Point summary'!F:F)</f>
        <v>35</v>
      </c>
      <c r="H112" s="36" t="s">
        <v>685</v>
      </c>
      <c r="I112" s="37">
        <f t="shared" si="10"/>
        <v>0</v>
      </c>
      <c r="J112" s="24">
        <f t="shared" si="11"/>
        <v>0</v>
      </c>
      <c r="K112" s="70">
        <v>0</v>
      </c>
      <c r="L112" s="71">
        <v>0</v>
      </c>
      <c r="M112" s="70">
        <v>0</v>
      </c>
      <c r="N112" s="71">
        <v>0</v>
      </c>
      <c r="O112" s="70">
        <v>0</v>
      </c>
      <c r="P112" s="71">
        <v>0</v>
      </c>
      <c r="Q112" s="70">
        <v>0</v>
      </c>
      <c r="R112" s="71">
        <v>0</v>
      </c>
      <c r="S112" s="70">
        <v>0</v>
      </c>
      <c r="T112" s="71">
        <v>0</v>
      </c>
      <c r="U112" s="70">
        <v>0</v>
      </c>
      <c r="V112" s="71">
        <v>0</v>
      </c>
    </row>
    <row r="113" spans="1:25" x14ac:dyDescent="0.25">
      <c r="A113" s="34">
        <f t="shared" si="9"/>
        <v>36</v>
      </c>
      <c r="B113" s="53">
        <v>3837</v>
      </c>
      <c r="C113" s="82" t="str">
        <f>_xlfn.XLOOKUP(__xlnm._FilterDatabase_156[[#This Row],[SAPSA Number]],'DS Point summary'!A:A,'DS Point summary'!B:B)</f>
        <v>Danéel Jonne</v>
      </c>
      <c r="D113" s="82" t="str">
        <f>_xlfn.XLOOKUP(__xlnm._FilterDatabase_156[[#This Row],[SAPSA Number]],'DS Point summary'!A:A,'DS Point summary'!C:C)</f>
        <v>Van Eck</v>
      </c>
      <c r="E113" s="83" t="str">
        <f>_xlfn.XLOOKUP(__xlnm._FilterDatabase_156[[#This Row],[SAPSA Number]],'DS Point summary'!A:A,'DS Point summary'!D:D)</f>
        <v>DJ</v>
      </c>
      <c r="F113" s="19" t="str">
        <f ca="1">_xlfn.XLOOKUP(__xlnm._FilterDatabase_156[[#This Row],[SAPSA Number]],'DS Point summary'!A:A,'DS Point summary'!E:E)</f>
        <v xml:space="preserve"> </v>
      </c>
      <c r="G113" s="21">
        <f ca="1">_xlfn.XLOOKUP(__xlnm._FilterDatabase_156[[#This Row],[SAPSA Number]],'DS Point summary'!A:A,'DS Point summary'!F:F)</f>
        <v>46</v>
      </c>
      <c r="H113" s="36" t="s">
        <v>685</v>
      </c>
      <c r="I113" s="37">
        <f t="shared" si="10"/>
        <v>0</v>
      </c>
      <c r="J113" s="24">
        <f t="shared" si="11"/>
        <v>0</v>
      </c>
      <c r="K113" s="70">
        <v>0</v>
      </c>
      <c r="L113" s="71">
        <v>0</v>
      </c>
      <c r="M113" s="70">
        <v>0</v>
      </c>
      <c r="N113" s="71">
        <v>0</v>
      </c>
      <c r="O113" s="70">
        <v>0</v>
      </c>
      <c r="P113" s="71">
        <v>0</v>
      </c>
      <c r="Q113" s="70">
        <v>0</v>
      </c>
      <c r="R113" s="71">
        <v>0</v>
      </c>
      <c r="S113" s="70">
        <v>0</v>
      </c>
      <c r="T113" s="71">
        <v>0</v>
      </c>
      <c r="U113" s="70">
        <v>0</v>
      </c>
      <c r="V113" s="71">
        <v>0</v>
      </c>
    </row>
    <row r="114" spans="1:25" x14ac:dyDescent="0.25">
      <c r="A114" s="34">
        <f t="shared" si="9"/>
        <v>36</v>
      </c>
      <c r="B114" s="53">
        <v>6436</v>
      </c>
      <c r="C114" s="82" t="str">
        <f>_xlfn.XLOOKUP(__xlnm._FilterDatabase_156[[#This Row],[SAPSA Number]],'DS Point summary'!A:A,'DS Point summary'!B:B)</f>
        <v>Johan</v>
      </c>
      <c r="D114" s="82" t="str">
        <f>_xlfn.XLOOKUP(__xlnm._FilterDatabase_156[[#This Row],[SAPSA Number]],'DS Point summary'!A:A,'DS Point summary'!C:C)</f>
        <v>van Greunen</v>
      </c>
      <c r="E114" s="83" t="str">
        <f>_xlfn.XLOOKUP(__xlnm._FilterDatabase_156[[#This Row],[SAPSA Number]],'DS Point summary'!A:A,'DS Point summary'!D:D)</f>
        <v>J</v>
      </c>
      <c r="F114" s="19" t="str">
        <f ca="1">_xlfn.XLOOKUP(__xlnm._FilterDatabase_156[[#This Row],[SAPSA Number]],'DS Point summary'!A:A,'DS Point summary'!E:E)</f>
        <v xml:space="preserve"> </v>
      </c>
      <c r="G114" s="21">
        <f ca="1">_xlfn.XLOOKUP(__xlnm._FilterDatabase_156[[#This Row],[SAPSA Number]],'DS Point summary'!A:A,'DS Point summary'!F:F)</f>
        <v>43</v>
      </c>
      <c r="H114" s="36" t="s">
        <v>685</v>
      </c>
      <c r="I114" s="37">
        <f t="shared" si="10"/>
        <v>0</v>
      </c>
      <c r="J114" s="24">
        <f t="shared" si="11"/>
        <v>0</v>
      </c>
      <c r="K114" s="70">
        <v>0</v>
      </c>
      <c r="L114" s="71">
        <v>0</v>
      </c>
      <c r="M114" s="70">
        <v>0</v>
      </c>
      <c r="N114" s="71">
        <v>0</v>
      </c>
      <c r="O114" s="70">
        <v>0</v>
      </c>
      <c r="P114" s="71">
        <v>0</v>
      </c>
      <c r="Q114" s="70">
        <v>0</v>
      </c>
      <c r="R114" s="71">
        <v>0</v>
      </c>
      <c r="S114" s="70">
        <v>0</v>
      </c>
      <c r="T114" s="71">
        <v>0</v>
      </c>
      <c r="U114" s="70">
        <v>0</v>
      </c>
      <c r="V114" s="71">
        <v>0</v>
      </c>
    </row>
    <row r="115" spans="1:25" x14ac:dyDescent="0.25">
      <c r="A115" s="34">
        <f t="shared" si="9"/>
        <v>36</v>
      </c>
      <c r="B115" s="35">
        <v>5971</v>
      </c>
      <c r="C115" s="82" t="str">
        <f>_xlfn.XLOOKUP(__xlnm._FilterDatabase_156[[#This Row],[SAPSA Number]],'DS Point summary'!A:A,'DS Point summary'!B:B)</f>
        <v>Hendrik</v>
      </c>
      <c r="D115" s="82" t="str">
        <f>_xlfn.XLOOKUP(__xlnm._FilterDatabase_156[[#This Row],[SAPSA Number]],'DS Point summary'!A:A,'DS Point summary'!C:C)</f>
        <v>van Rooyen</v>
      </c>
      <c r="E115" s="83" t="str">
        <f>_xlfn.XLOOKUP(__xlnm._FilterDatabase_156[[#This Row],[SAPSA Number]],'DS Point summary'!A:A,'DS Point summary'!D:D)</f>
        <v>H</v>
      </c>
      <c r="F115" s="19" t="str">
        <f ca="1">_xlfn.XLOOKUP(__xlnm._FilterDatabase_156[[#This Row],[SAPSA Number]],'DS Point summary'!A:A,'DS Point summary'!E:E)</f>
        <v xml:space="preserve"> </v>
      </c>
      <c r="G115" s="21">
        <f ca="1">_xlfn.XLOOKUP(__xlnm._FilterDatabase_156[[#This Row],[SAPSA Number]],'DS Point summary'!A:A,'DS Point summary'!F:F)</f>
        <v>49</v>
      </c>
      <c r="H115" s="36" t="s">
        <v>685</v>
      </c>
      <c r="I115" s="37">
        <f t="shared" si="10"/>
        <v>0</v>
      </c>
      <c r="J115" s="24">
        <f t="shared" si="11"/>
        <v>0</v>
      </c>
      <c r="K115" s="70">
        <v>0</v>
      </c>
      <c r="L115" s="71">
        <v>0</v>
      </c>
      <c r="M115" s="70">
        <v>0</v>
      </c>
      <c r="N115" s="71">
        <v>0</v>
      </c>
      <c r="O115" s="70">
        <v>0</v>
      </c>
      <c r="P115" s="71">
        <v>0</v>
      </c>
      <c r="Q115" s="70">
        <v>0</v>
      </c>
      <c r="R115" s="71">
        <v>0</v>
      </c>
      <c r="S115" s="70">
        <v>0</v>
      </c>
      <c r="T115" s="71">
        <v>0</v>
      </c>
      <c r="U115" s="70">
        <v>0</v>
      </c>
      <c r="V115" s="71">
        <v>0</v>
      </c>
    </row>
    <row r="116" spans="1:25" x14ac:dyDescent="0.25">
      <c r="A116" s="34">
        <f t="shared" si="9"/>
        <v>36</v>
      </c>
      <c r="B116" s="35">
        <v>1250</v>
      </c>
      <c r="C116" s="82" t="str">
        <f>_xlfn.XLOOKUP(__xlnm._FilterDatabase_156[[#This Row],[SAPSA Number]],'DS Point summary'!A:A,'DS Point summary'!B:B)</f>
        <v>Carel Riaan</v>
      </c>
      <c r="D116" s="82" t="str">
        <f>_xlfn.XLOOKUP(__xlnm._FilterDatabase_156[[#This Row],[SAPSA Number]],'DS Point summary'!A:A,'DS Point summary'!C:C)</f>
        <v>Venter</v>
      </c>
      <c r="E116" s="83" t="str">
        <f>_xlfn.XLOOKUP(__xlnm._FilterDatabase_156[[#This Row],[SAPSA Number]],'DS Point summary'!A:A,'DS Point summary'!D:D)</f>
        <v>CR</v>
      </c>
      <c r="F116" s="19" t="str">
        <f ca="1">_xlfn.XLOOKUP(__xlnm._FilterDatabase_156[[#This Row],[SAPSA Number]],'DS Point summary'!A:A,'DS Point summary'!E:E)</f>
        <v>S</v>
      </c>
      <c r="G116" s="21">
        <f ca="1">_xlfn.XLOOKUP(__xlnm._FilterDatabase_156[[#This Row],[SAPSA Number]],'DS Point summary'!A:A,'DS Point summary'!F:F)</f>
        <v>52</v>
      </c>
      <c r="H116" s="36" t="s">
        <v>685</v>
      </c>
      <c r="I116" s="37">
        <f t="shared" si="10"/>
        <v>0</v>
      </c>
      <c r="J116" s="24">
        <f t="shared" si="11"/>
        <v>0</v>
      </c>
      <c r="K116" s="70">
        <v>0</v>
      </c>
      <c r="L116" s="71">
        <v>0</v>
      </c>
      <c r="M116" s="70">
        <v>0</v>
      </c>
      <c r="N116" s="71">
        <v>0</v>
      </c>
      <c r="O116" s="70">
        <v>0</v>
      </c>
      <c r="P116" s="71">
        <v>0</v>
      </c>
      <c r="Q116" s="70">
        <v>0</v>
      </c>
      <c r="R116" s="71">
        <v>0</v>
      </c>
      <c r="S116" s="70">
        <v>0</v>
      </c>
      <c r="T116" s="71">
        <v>0</v>
      </c>
      <c r="U116" s="70">
        <v>0</v>
      </c>
      <c r="V116" s="71">
        <v>0</v>
      </c>
    </row>
    <row r="117" spans="1:25" x14ac:dyDescent="0.25">
      <c r="A117" s="34">
        <f t="shared" si="9"/>
        <v>36</v>
      </c>
      <c r="B117" s="35">
        <v>2051</v>
      </c>
      <c r="C117" s="82" t="str">
        <f>_xlfn.XLOOKUP(__xlnm._FilterDatabase_156[[#This Row],[SAPSA Number]],'DS Point summary'!A:A,'DS Point summary'!B:B)</f>
        <v>Simon Adriaan</v>
      </c>
      <c r="D117" s="82" t="str">
        <f>_xlfn.XLOOKUP(__xlnm._FilterDatabase_156[[#This Row],[SAPSA Number]],'DS Point summary'!A:A,'DS Point summary'!C:C)</f>
        <v>Vermooten</v>
      </c>
      <c r="E117" s="83" t="str">
        <f>_xlfn.XLOOKUP(__xlnm._FilterDatabase_156[[#This Row],[SAPSA Number]],'DS Point summary'!A:A,'DS Point summary'!D:D)</f>
        <v>SA</v>
      </c>
      <c r="F117" s="19" t="str">
        <f ca="1">_xlfn.XLOOKUP(__xlnm._FilterDatabase_156[[#This Row],[SAPSA Number]],'DS Point summary'!A:A,'DS Point summary'!E:E)</f>
        <v>SS</v>
      </c>
      <c r="G117" s="21">
        <f ca="1">_xlfn.XLOOKUP(__xlnm._FilterDatabase_156[[#This Row],[SAPSA Number]],'DS Point summary'!A:A,'DS Point summary'!F:F)</f>
        <v>70</v>
      </c>
      <c r="H117" s="36" t="s">
        <v>685</v>
      </c>
      <c r="I117" s="37">
        <f t="shared" si="10"/>
        <v>0</v>
      </c>
      <c r="J117" s="24">
        <f t="shared" si="11"/>
        <v>0</v>
      </c>
      <c r="K117" s="70">
        <v>0</v>
      </c>
      <c r="L117" s="71">
        <v>0</v>
      </c>
      <c r="M117" s="70">
        <v>0</v>
      </c>
      <c r="N117" s="71">
        <v>0</v>
      </c>
      <c r="O117" s="70">
        <v>0</v>
      </c>
      <c r="P117" s="71">
        <v>0</v>
      </c>
      <c r="Q117" s="70">
        <v>0</v>
      </c>
      <c r="R117" s="71">
        <v>0</v>
      </c>
      <c r="S117" s="70">
        <v>0</v>
      </c>
      <c r="T117" s="71">
        <v>0</v>
      </c>
      <c r="U117" s="70">
        <v>0</v>
      </c>
      <c r="V117" s="71">
        <v>0</v>
      </c>
    </row>
    <row r="118" spans="1:25" x14ac:dyDescent="0.25">
      <c r="A118" s="34">
        <f t="shared" si="9"/>
        <v>36</v>
      </c>
      <c r="B118" s="35">
        <v>896</v>
      </c>
      <c r="C118" s="82" t="str">
        <f>_xlfn.XLOOKUP(__xlnm._FilterDatabase_156[[#This Row],[SAPSA Number]],'DS Point summary'!A:A,'DS Point summary'!B:B)</f>
        <v>Johannes Francois</v>
      </c>
      <c r="D118" s="82" t="str">
        <f>_xlfn.XLOOKUP(__xlnm._FilterDatabase_156[[#This Row],[SAPSA Number]],'DS Point summary'!A:A,'DS Point summary'!C:C)</f>
        <v>Wheeler</v>
      </c>
      <c r="E118" s="83" t="str">
        <f>_xlfn.XLOOKUP(__xlnm._FilterDatabase_156[[#This Row],[SAPSA Number]],'DS Point summary'!A:A,'DS Point summary'!D:D)</f>
        <v>JF</v>
      </c>
      <c r="F118" s="19" t="str">
        <f ca="1">_xlfn.XLOOKUP(__xlnm._FilterDatabase_156[[#This Row],[SAPSA Number]],'DS Point summary'!A:A,'DS Point summary'!E:E)</f>
        <v xml:space="preserve"> </v>
      </c>
      <c r="G118" s="21">
        <f ca="1">_xlfn.XLOOKUP(__xlnm._FilterDatabase_156[[#This Row],[SAPSA Number]],'DS Point summary'!A:A,'DS Point summary'!F:F)</f>
        <v>43</v>
      </c>
      <c r="H118" s="36" t="s">
        <v>685</v>
      </c>
      <c r="I118" s="37">
        <f t="shared" si="10"/>
        <v>0</v>
      </c>
      <c r="J118" s="24">
        <f t="shared" si="11"/>
        <v>0</v>
      </c>
      <c r="K118" s="70">
        <v>0</v>
      </c>
      <c r="L118" s="71">
        <v>0</v>
      </c>
      <c r="M118" s="70">
        <v>0</v>
      </c>
      <c r="N118" s="71">
        <v>0</v>
      </c>
      <c r="O118" s="70">
        <v>0</v>
      </c>
      <c r="P118" s="71">
        <v>0</v>
      </c>
      <c r="Q118" s="70">
        <v>0</v>
      </c>
      <c r="R118" s="71">
        <v>0</v>
      </c>
      <c r="S118" s="70">
        <v>0</v>
      </c>
      <c r="T118" s="71">
        <v>0</v>
      </c>
      <c r="U118" s="70">
        <v>0</v>
      </c>
      <c r="V118" s="71">
        <v>0</v>
      </c>
    </row>
    <row r="119" spans="1:25" x14ac:dyDescent="0.25">
      <c r="A119" s="34">
        <f t="shared" si="9"/>
        <v>36</v>
      </c>
      <c r="B119" s="53"/>
      <c r="C119" s="82">
        <f>_xlfn.XLOOKUP(__xlnm._FilterDatabase_156[[#This Row],[SAPSA Number]],'DS Point summary'!A:A,'DS Point summary'!B:B)</f>
        <v>0</v>
      </c>
      <c r="D119" s="82">
        <f>_xlfn.XLOOKUP(__xlnm._FilterDatabase_156[[#This Row],[SAPSA Number]],'DS Point summary'!A:A,'DS Point summary'!C:C)</f>
        <v>0</v>
      </c>
      <c r="E119" s="83">
        <f>_xlfn.XLOOKUP(__xlnm._FilterDatabase_156[[#This Row],[SAPSA Number]],'DS Point summary'!A:A,'DS Point summary'!D:D)</f>
        <v>0</v>
      </c>
      <c r="F119" s="19">
        <f>_xlfn.XLOOKUP(__xlnm._FilterDatabase_156[[#This Row],[SAPSA Number]],'DS Point summary'!A:A,'DS Point summary'!E:E)</f>
        <v>0</v>
      </c>
      <c r="G119" s="21" t="e">
        <f>_xlfn.XLOOKUP(__xlnm._FilterDatabase_156[[#This Row],[SAPSA Number]],'DS Point summary'!A:A,'DS Point summary'!F:F)</f>
        <v>#N/A</v>
      </c>
      <c r="H119" s="36" t="s">
        <v>685</v>
      </c>
      <c r="I119" s="37">
        <f t="shared" si="10"/>
        <v>0</v>
      </c>
      <c r="J119" s="24">
        <f t="shared" si="11"/>
        <v>0</v>
      </c>
      <c r="K119" s="70">
        <v>0</v>
      </c>
      <c r="L119" s="71">
        <v>0</v>
      </c>
      <c r="M119" s="70">
        <v>0</v>
      </c>
      <c r="N119" s="71">
        <v>0</v>
      </c>
      <c r="O119" s="70">
        <v>0</v>
      </c>
      <c r="P119" s="71">
        <v>0</v>
      </c>
      <c r="Q119" s="70">
        <v>0</v>
      </c>
      <c r="R119" s="71">
        <v>0</v>
      </c>
      <c r="S119" s="70">
        <v>0</v>
      </c>
      <c r="T119" s="71">
        <v>0</v>
      </c>
      <c r="U119" s="70">
        <v>0</v>
      </c>
      <c r="V119" s="71">
        <v>0</v>
      </c>
    </row>
    <row r="120" spans="1:25" x14ac:dyDescent="0.25">
      <c r="A120" s="34">
        <f t="shared" si="9"/>
        <v>36</v>
      </c>
      <c r="B120" s="155">
        <v>1716</v>
      </c>
      <c r="C120" s="82" t="str">
        <f>_xlfn.XLOOKUP(__xlnm._FilterDatabase_156[[#This Row],[SAPSA Number]],'DS Point summary'!A:A,'DS Point summary'!B:B)</f>
        <v>Albert</v>
      </c>
      <c r="D120" s="82" t="str">
        <f>_xlfn.XLOOKUP(__xlnm._FilterDatabase_156[[#This Row],[SAPSA Number]],'DS Point summary'!A:A,'DS Point summary'!C:C)</f>
        <v>Wöcke</v>
      </c>
      <c r="E120" s="83" t="str">
        <f>_xlfn.XLOOKUP(__xlnm._FilterDatabase_156[[#This Row],[SAPSA Number]],'DS Point summary'!A:A,'DS Point summary'!D:D)</f>
        <v>A</v>
      </c>
      <c r="F120" s="19" t="str">
        <f ca="1">_xlfn.XLOOKUP(__xlnm._FilterDatabase_156[[#This Row],[SAPSA Number]],'DS Point summary'!A:A,'DS Point summary'!E:E)</f>
        <v>S</v>
      </c>
      <c r="G120" s="21">
        <f ca="1">_xlfn.XLOOKUP(__xlnm._FilterDatabase_156[[#This Row],[SAPSA Number]],'DS Point summary'!A:A,'DS Point summary'!F:F)</f>
        <v>55</v>
      </c>
      <c r="H120" s="36" t="s">
        <v>685</v>
      </c>
      <c r="I120" s="37">
        <f t="shared" si="10"/>
        <v>0</v>
      </c>
      <c r="J120" s="24">
        <f t="shared" si="11"/>
        <v>0</v>
      </c>
      <c r="K120" s="70">
        <v>0</v>
      </c>
      <c r="L120" s="71">
        <v>0</v>
      </c>
      <c r="M120" s="70">
        <v>0</v>
      </c>
      <c r="N120" s="71">
        <v>0</v>
      </c>
      <c r="O120" s="70">
        <v>0</v>
      </c>
      <c r="P120" s="71">
        <v>0</v>
      </c>
      <c r="Q120" s="70">
        <v>0</v>
      </c>
      <c r="R120" s="71">
        <v>0</v>
      </c>
      <c r="S120" s="70">
        <v>0</v>
      </c>
      <c r="T120" s="71">
        <v>0</v>
      </c>
      <c r="U120" s="70">
        <v>0</v>
      </c>
      <c r="V120" s="71">
        <v>0</v>
      </c>
    </row>
    <row r="121" spans="1:25" x14ac:dyDescent="0.25">
      <c r="A121" s="34">
        <f t="shared" si="9"/>
        <v>36</v>
      </c>
      <c r="B121" s="35">
        <v>206</v>
      </c>
      <c r="C121" s="82" t="str">
        <f>_xlfn.XLOOKUP(__xlnm._FilterDatabase_156[[#This Row],[SAPSA Number]],'DS Point summary'!A:A,'DS Point summary'!B:B)</f>
        <v>Pierre Dewald</v>
      </c>
      <c r="D121" s="82" t="str">
        <f>_xlfn.XLOOKUP(__xlnm._FilterDatabase_156[[#This Row],[SAPSA Number]],'DS Point summary'!A:A,'DS Point summary'!C:C)</f>
        <v>Wrogemann</v>
      </c>
      <c r="E121" s="83" t="str">
        <f>_xlfn.XLOOKUP(__xlnm._FilterDatabase_156[[#This Row],[SAPSA Number]],'DS Point summary'!A:A,'DS Point summary'!D:D)</f>
        <v>PD</v>
      </c>
      <c r="F121" s="19" t="str">
        <f ca="1">_xlfn.XLOOKUP(__xlnm._FilterDatabase_156[[#This Row],[SAPSA Number]],'DS Point summary'!A:A,'DS Point summary'!E:E)</f>
        <v>S</v>
      </c>
      <c r="G121" s="21">
        <f ca="1">_xlfn.XLOOKUP(__xlnm._FilterDatabase_156[[#This Row],[SAPSA Number]],'DS Point summary'!A:A,'DS Point summary'!F:F)</f>
        <v>52</v>
      </c>
      <c r="H121" s="36" t="s">
        <v>685</v>
      </c>
      <c r="I121" s="37">
        <f t="shared" si="10"/>
        <v>0</v>
      </c>
      <c r="J121" s="24">
        <f t="shared" si="11"/>
        <v>0</v>
      </c>
      <c r="K121" s="70">
        <v>0</v>
      </c>
      <c r="L121" s="71">
        <v>0</v>
      </c>
      <c r="M121" s="70">
        <v>0</v>
      </c>
      <c r="N121" s="71">
        <v>0</v>
      </c>
      <c r="O121" s="70">
        <v>0</v>
      </c>
      <c r="P121" s="71">
        <v>0</v>
      </c>
      <c r="Q121" s="70">
        <v>0</v>
      </c>
      <c r="R121" s="71">
        <v>0</v>
      </c>
      <c r="S121" s="70">
        <v>0</v>
      </c>
      <c r="T121" s="71">
        <v>0</v>
      </c>
      <c r="U121" s="70">
        <v>0</v>
      </c>
      <c r="V121" s="71">
        <v>0</v>
      </c>
    </row>
    <row r="122" spans="1:25" x14ac:dyDescent="0.25">
      <c r="A122" s="34">
        <f t="shared" si="9"/>
        <v>36</v>
      </c>
      <c r="B122" s="99">
        <v>5804</v>
      </c>
      <c r="C122" s="82" t="str">
        <f>_xlfn.XLOOKUP(__xlnm._FilterDatabase_156[[#This Row],[SAPSA Number]],'DS Point summary'!A:A,'DS Point summary'!B:B)</f>
        <v>Louis Johannes</v>
      </c>
      <c r="D122" s="82" t="str">
        <f>_xlfn.XLOOKUP(__xlnm._FilterDatabase_156[[#This Row],[SAPSA Number]],'DS Point summary'!A:A,'DS Point summary'!C:C)</f>
        <v>Nel</v>
      </c>
      <c r="E122" s="83" t="str">
        <f>_xlfn.XLOOKUP(__xlnm._FilterDatabase_156[[#This Row],[SAPSA Number]],'DS Point summary'!A:A,'DS Point summary'!D:D)</f>
        <v>LJ</v>
      </c>
      <c r="F122" s="19" t="str">
        <f ca="1">_xlfn.XLOOKUP(__xlnm._FilterDatabase_156[[#This Row],[SAPSA Number]],'DS Point summary'!A:A,'DS Point summary'!E:E)</f>
        <v xml:space="preserve"> </v>
      </c>
      <c r="G122" s="21">
        <f ca="1">_xlfn.XLOOKUP(__xlnm._FilterDatabase_156[[#This Row],[SAPSA Number]],'DS Point summary'!A:A,'DS Point summary'!F:F)</f>
        <v>44</v>
      </c>
      <c r="H122" s="36" t="s">
        <v>685</v>
      </c>
      <c r="I122" s="37">
        <f t="shared" si="10"/>
        <v>0</v>
      </c>
      <c r="J122" s="24">
        <f t="shared" si="11"/>
        <v>0</v>
      </c>
      <c r="K122" s="70">
        <v>0</v>
      </c>
      <c r="L122" s="71">
        <v>0</v>
      </c>
      <c r="M122" s="70">
        <v>0</v>
      </c>
      <c r="N122" s="71">
        <v>0</v>
      </c>
      <c r="O122" s="70">
        <v>0</v>
      </c>
      <c r="P122" s="71">
        <v>0</v>
      </c>
      <c r="Q122" s="70">
        <v>0</v>
      </c>
      <c r="R122" s="71">
        <v>0</v>
      </c>
      <c r="S122" s="70">
        <v>0</v>
      </c>
      <c r="T122" s="71">
        <v>0</v>
      </c>
      <c r="U122" s="70">
        <v>0</v>
      </c>
      <c r="V122" s="71">
        <v>0</v>
      </c>
    </row>
    <row r="123" spans="1:25" x14ac:dyDescent="0.25">
      <c r="A123" s="34">
        <f t="shared" si="9"/>
        <v>36</v>
      </c>
      <c r="B123" s="96">
        <v>3394</v>
      </c>
      <c r="C123" s="82" t="str">
        <f>_xlfn.XLOOKUP(__xlnm._FilterDatabase_156[[#This Row],[SAPSA Number]],'DS Point summary'!A:A,'DS Point summary'!B:B)</f>
        <v>Rudolph Teodor</v>
      </c>
      <c r="D123" s="82" t="str">
        <f>_xlfn.XLOOKUP(__xlnm._FilterDatabase_156[[#This Row],[SAPSA Number]],'DS Point summary'!A:A,'DS Point summary'!C:C)</f>
        <v>Buhrmann</v>
      </c>
      <c r="E123" s="83" t="str">
        <f>_xlfn.XLOOKUP(__xlnm._FilterDatabase_156[[#This Row],[SAPSA Number]],'DS Point summary'!A:A,'DS Point summary'!D:D)</f>
        <v>RT</v>
      </c>
      <c r="F123" s="41" t="str">
        <f>_xlfn.XLOOKUP(__xlnm._FilterDatabase_156[[#This Row],[SAPSA Number]],'DS Point summary'!A:A,'DS Point summary'!E:E)</f>
        <v>S</v>
      </c>
      <c r="G123" s="163">
        <f ca="1">_xlfn.XLOOKUP(__xlnm._FilterDatabase_156[[#This Row],[SAPSA Number]],'DS Point summary'!A:A,'DS Point summary'!F:F)</f>
        <v>50</v>
      </c>
      <c r="H123" s="36" t="s">
        <v>685</v>
      </c>
      <c r="I123" s="37">
        <f t="shared" ref="I123" si="12">(IF(K123&gt;0,1,0)+(IF(L123&gt;0,1,0))+(IF(M123&gt;0,1,0))+(IF(N123&gt;0,1,0))+(IF(O123&gt;0,1,0))+(IF(P123&gt;0,1,0))+(IF(Q123&gt;0,1,0))+(IF(R123&gt;0,1,0))+(IF(S123&gt;0,1,0))+(IF(T123&gt;0,1,0))+(IF(U123&gt;0,1,0))+(IF(V123&gt;0,1,0)))</f>
        <v>0</v>
      </c>
      <c r="J123" s="24">
        <f t="shared" ref="J123" si="13">(LARGE(K123:U123,1)+LARGE(K123:U123,2)+LARGE(K123:U123,3)+LARGE(K123:U123,4)+LARGE(K123:U123,5))/5</f>
        <v>0</v>
      </c>
      <c r="K123" s="70">
        <v>0</v>
      </c>
      <c r="L123" s="71">
        <v>0</v>
      </c>
      <c r="M123" s="70">
        <v>0</v>
      </c>
      <c r="N123" s="71">
        <v>0</v>
      </c>
      <c r="O123" s="70">
        <v>0</v>
      </c>
      <c r="P123" s="71">
        <v>0</v>
      </c>
      <c r="Q123" s="70">
        <v>0</v>
      </c>
      <c r="R123" s="71">
        <v>0</v>
      </c>
      <c r="S123" s="70">
        <v>0</v>
      </c>
      <c r="T123" s="71">
        <v>0</v>
      </c>
      <c r="U123" s="70">
        <v>0</v>
      </c>
      <c r="V123" s="71">
        <v>0</v>
      </c>
    </row>
    <row r="124" spans="1:25" x14ac:dyDescent="0.25"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</row>
  </sheetData>
  <sheetProtection algorithmName="SHA-512" hashValue="PWQ3pCHoPz53Eyf8sSQUNl9I2af3iolccLYrzk9d8zn0dIryzRXAzItPR2g35qTEpGVNrGCSh//XAogrlrXEcw==" saltValue="nyVHs/TtgOZ0g2lzyruH1Q==" spinCount="100000" sheet="1" objects="1" scenarios="1"/>
  <conditionalFormatting sqref="F2:F123">
    <cfRule type="cellIs" dxfId="95" priority="2" stopIfTrue="1" operator="equal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69320-98D5-410C-8F45-5AEE08DD97CC}">
  <sheetPr>
    <tabColor rgb="FF0070C0"/>
  </sheetPr>
  <dimension ref="A1:AMJ126"/>
  <sheetViews>
    <sheetView workbookViewId="0">
      <pane xSplit="10" ySplit="1" topLeftCell="K2" activePane="bottomRight" state="frozen"/>
      <selection pane="topRight" activeCell="K1" sqref="K1"/>
      <selection pane="bottomLeft" activeCell="A2" sqref="A2"/>
      <selection pane="bottomRight" activeCell="D11" sqref="D11"/>
    </sheetView>
  </sheetViews>
  <sheetFormatPr defaultRowHeight="15" x14ac:dyDescent="0.25"/>
  <cols>
    <col min="1" max="1" width="10.42578125" style="41" bestFit="1" customWidth="1"/>
    <col min="2" max="2" width="8.5703125" style="97" customWidth="1"/>
    <col min="3" max="3" width="21.42578125" style="18" customWidth="1"/>
    <col min="4" max="4" width="16.140625" style="18" bestFit="1" customWidth="1"/>
    <col min="5" max="5" width="8.140625" style="18" customWidth="1"/>
    <col min="6" max="6" width="6.28515625" style="18" customWidth="1"/>
    <col min="7" max="7" width="6.85546875" style="18" hidden="1" customWidth="1"/>
    <col min="8" max="8" width="9.5703125" style="18" customWidth="1"/>
    <col min="9" max="9" width="7.28515625" style="18" customWidth="1"/>
    <col min="10" max="10" width="8.140625" style="42" customWidth="1"/>
    <col min="11" max="22" width="6.85546875" style="18" customWidth="1"/>
    <col min="23" max="1024" width="10.28515625" style="18" customWidth="1"/>
  </cols>
  <sheetData>
    <row r="1" spans="1:22" ht="30" x14ac:dyDescent="0.25">
      <c r="A1" s="12" t="s">
        <v>659</v>
      </c>
      <c r="B1" s="95" t="s">
        <v>628</v>
      </c>
      <c r="C1" s="13" t="s">
        <v>3</v>
      </c>
      <c r="D1" s="13" t="s">
        <v>4</v>
      </c>
      <c r="E1" s="13" t="s">
        <v>5</v>
      </c>
      <c r="F1" s="14" t="s">
        <v>629</v>
      </c>
      <c r="G1" s="15" t="s">
        <v>9</v>
      </c>
      <c r="H1" s="16" t="s">
        <v>660</v>
      </c>
      <c r="I1" s="16" t="s">
        <v>661</v>
      </c>
      <c r="J1" s="17" t="s">
        <v>662</v>
      </c>
      <c r="K1" s="16" t="s">
        <v>663</v>
      </c>
      <c r="L1" s="16" t="s">
        <v>664</v>
      </c>
      <c r="M1" s="16" t="s">
        <v>665</v>
      </c>
      <c r="N1" s="16" t="s">
        <v>666</v>
      </c>
      <c r="O1" s="16" t="s">
        <v>658</v>
      </c>
      <c r="P1" s="16" t="s">
        <v>667</v>
      </c>
      <c r="Q1" s="16" t="s">
        <v>668</v>
      </c>
      <c r="R1" s="16" t="s">
        <v>669</v>
      </c>
      <c r="S1" s="16" t="s">
        <v>670</v>
      </c>
      <c r="T1" s="16" t="s">
        <v>671</v>
      </c>
      <c r="U1" s="16" t="s">
        <v>672</v>
      </c>
      <c r="V1" s="16" t="s">
        <v>673</v>
      </c>
    </row>
    <row r="2" spans="1:22" ht="14.45" customHeight="1" x14ac:dyDescent="0.25">
      <c r="A2" s="19">
        <f t="shared" ref="A2:A20" si="0">RANK(J2,J$2:J$136,0)</f>
        <v>1</v>
      </c>
      <c r="B2" s="20">
        <v>2651</v>
      </c>
      <c r="C2" s="21" t="s">
        <v>488</v>
      </c>
      <c r="D2" s="21" t="s">
        <v>489</v>
      </c>
      <c r="E2" s="22" t="s">
        <v>490</v>
      </c>
      <c r="F2" s="19" t="str">
        <f ca="1">_xlfn.XLOOKUP(__xlnm._FilterDatabase_157[[#This Row],[SAPSA Number]],'DS Point summary'!A:A,'DS Point summary'!E:E)</f>
        <v xml:space="preserve"> </v>
      </c>
      <c r="G2" s="21">
        <f ca="1">_xlfn.XLOOKUP(__xlnm._FilterDatabase_157[[#This Row],[SAPSA Number]],'DS Point summary'!A:A,'DS Point summary'!F:F)</f>
        <v>49</v>
      </c>
      <c r="H2" s="21" t="s">
        <v>684</v>
      </c>
      <c r="I2" s="23">
        <f t="shared" ref="I2:I33" si="1">(IF(K2&gt;0,1,0)+(IF(L2&gt;0,1,0))+(IF(M2&gt;0,1,0))+(IF(N2&gt;0,1,0))+(IF(O2&gt;0,1,0))+(IF(P2&gt;0,1,0))+(IF(Q2&gt;0,1,0))+(IF(R2&gt;0,1,0))+(IF(S2&gt;0,1,0))+(IF(T2&gt;0,1,0))+(IF(U2&gt;0,1,0))+(IF(V2&gt;0,1,0)))</f>
        <v>6</v>
      </c>
      <c r="J2" s="24">
        <f t="shared" ref="J2:J65" si="2">(LARGE(K2:U2,1)+LARGE(K2:U2,2)+LARGE(K2:U2,3)+LARGE(K2:U2,4)+LARGE(K2:U2,5))/5</f>
        <v>100</v>
      </c>
      <c r="K2" s="25">
        <v>100</v>
      </c>
      <c r="L2" s="26">
        <v>0</v>
      </c>
      <c r="M2" s="25">
        <v>94.298599999999993</v>
      </c>
      <c r="N2" s="26">
        <v>100</v>
      </c>
      <c r="O2" s="25">
        <v>0</v>
      </c>
      <c r="P2" s="26">
        <v>0</v>
      </c>
      <c r="Q2" s="25">
        <v>0</v>
      </c>
      <c r="R2" s="26">
        <v>0</v>
      </c>
      <c r="S2" s="25">
        <v>100</v>
      </c>
      <c r="T2" s="26">
        <v>100</v>
      </c>
      <c r="U2" s="25">
        <v>100</v>
      </c>
      <c r="V2" s="26">
        <v>0</v>
      </c>
    </row>
    <row r="3" spans="1:22" ht="14.45" customHeight="1" x14ac:dyDescent="0.25">
      <c r="A3" s="19">
        <f t="shared" si="0"/>
        <v>2</v>
      </c>
      <c r="B3" s="27">
        <v>1113</v>
      </c>
      <c r="C3" s="43" t="s">
        <v>236</v>
      </c>
      <c r="D3" s="43" t="s">
        <v>231</v>
      </c>
      <c r="E3" s="49" t="s">
        <v>229</v>
      </c>
      <c r="F3" s="19" t="str">
        <f ca="1">_xlfn.XLOOKUP(__xlnm._FilterDatabase_157[[#This Row],[SAPSA Number]],'DS Point summary'!A:A,'DS Point summary'!E:E)</f>
        <v>S</v>
      </c>
      <c r="G3" s="21">
        <f ca="1">_xlfn.XLOOKUP(__xlnm._FilterDatabase_157[[#This Row],[SAPSA Number]],'DS Point summary'!A:A,'DS Point summary'!F:F)</f>
        <v>58</v>
      </c>
      <c r="H3" s="21" t="s">
        <v>684</v>
      </c>
      <c r="I3" s="23">
        <f t="shared" si="1"/>
        <v>7</v>
      </c>
      <c r="J3" s="24">
        <f t="shared" si="2"/>
        <v>62.969500000000004</v>
      </c>
      <c r="K3" s="25">
        <v>0</v>
      </c>
      <c r="L3" s="26">
        <v>0</v>
      </c>
      <c r="M3" s="25">
        <v>59.362900000000003</v>
      </c>
      <c r="N3" s="26">
        <v>42.111499999999999</v>
      </c>
      <c r="O3" s="25">
        <v>70.762</v>
      </c>
      <c r="P3" s="26">
        <v>55.7151</v>
      </c>
      <c r="Q3" s="25">
        <v>0</v>
      </c>
      <c r="R3" s="26">
        <v>16.151399999999999</v>
      </c>
      <c r="S3" s="25">
        <v>0</v>
      </c>
      <c r="T3" s="26">
        <v>60.6691</v>
      </c>
      <c r="U3" s="25">
        <v>68.338399999999993</v>
      </c>
      <c r="V3" s="26">
        <v>0</v>
      </c>
    </row>
    <row r="4" spans="1:22" ht="14.45" customHeight="1" x14ac:dyDescent="0.25">
      <c r="A4" s="19">
        <f t="shared" si="0"/>
        <v>3</v>
      </c>
      <c r="B4" s="27">
        <v>591</v>
      </c>
      <c r="C4" s="43" t="s">
        <v>194</v>
      </c>
      <c r="D4" s="43" t="s">
        <v>195</v>
      </c>
      <c r="E4" s="49" t="s">
        <v>196</v>
      </c>
      <c r="F4" s="19" t="str">
        <f ca="1">_xlfn.XLOOKUP(__xlnm._FilterDatabase_157[[#This Row],[SAPSA Number]],'DS Point summary'!A:A,'DS Point summary'!E:E)</f>
        <v>SS</v>
      </c>
      <c r="G4" s="21">
        <f ca="1">_xlfn.XLOOKUP(__xlnm._FilterDatabase_157[[#This Row],[SAPSA Number]],'DS Point summary'!A:A,'DS Point summary'!F:F)</f>
        <v>72</v>
      </c>
      <c r="H4" s="21" t="s">
        <v>684</v>
      </c>
      <c r="I4" s="23">
        <f t="shared" si="1"/>
        <v>3</v>
      </c>
      <c r="J4" s="24">
        <f t="shared" si="2"/>
        <v>52.558759999999992</v>
      </c>
      <c r="K4" s="25">
        <v>0</v>
      </c>
      <c r="L4" s="26">
        <v>0</v>
      </c>
      <c r="M4" s="25">
        <v>71.726699999999994</v>
      </c>
      <c r="N4" s="26">
        <v>91.067099999999996</v>
      </c>
      <c r="O4" s="25">
        <v>100</v>
      </c>
      <c r="P4" s="26">
        <v>0</v>
      </c>
      <c r="Q4" s="25">
        <v>0</v>
      </c>
      <c r="R4" s="26">
        <v>0</v>
      </c>
      <c r="S4" s="25">
        <v>0</v>
      </c>
      <c r="T4" s="26">
        <v>0</v>
      </c>
      <c r="U4" s="25">
        <v>0</v>
      </c>
      <c r="V4" s="26">
        <v>0</v>
      </c>
    </row>
    <row r="5" spans="1:22" ht="14.45" customHeight="1" x14ac:dyDescent="0.25">
      <c r="A5" s="19">
        <f t="shared" si="0"/>
        <v>4</v>
      </c>
      <c r="B5" s="27">
        <v>572</v>
      </c>
      <c r="C5" s="43" t="s">
        <v>176</v>
      </c>
      <c r="D5" s="43" t="s">
        <v>177</v>
      </c>
      <c r="E5" s="49" t="s">
        <v>176</v>
      </c>
      <c r="F5" s="19" t="str">
        <f ca="1">_xlfn.XLOOKUP(__xlnm._FilterDatabase_157[[#This Row],[SAPSA Number]],'DS Point summary'!A:A,'DS Point summary'!E:E)</f>
        <v>S</v>
      </c>
      <c r="G5" s="21">
        <f ca="1">_xlfn.XLOOKUP(__xlnm._FilterDatabase_157[[#This Row],[SAPSA Number]],'DS Point summary'!A:A,'DS Point summary'!F:F)</f>
        <v>57</v>
      </c>
      <c r="H5" s="21" t="s">
        <v>684</v>
      </c>
      <c r="I5" s="23">
        <f t="shared" si="1"/>
        <v>1</v>
      </c>
      <c r="J5" s="24">
        <f t="shared" si="2"/>
        <v>20</v>
      </c>
      <c r="K5" s="25">
        <v>0</v>
      </c>
      <c r="L5" s="26">
        <v>0</v>
      </c>
      <c r="M5" s="25">
        <v>0</v>
      </c>
      <c r="N5" s="26">
        <v>0</v>
      </c>
      <c r="O5" s="25">
        <v>0</v>
      </c>
      <c r="P5" s="26">
        <v>100</v>
      </c>
      <c r="Q5" s="25">
        <v>0</v>
      </c>
      <c r="R5" s="26">
        <v>0</v>
      </c>
      <c r="S5" s="25">
        <v>0</v>
      </c>
      <c r="T5" s="26">
        <v>0</v>
      </c>
      <c r="U5" s="25">
        <v>0</v>
      </c>
      <c r="V5" s="26">
        <v>0</v>
      </c>
    </row>
    <row r="6" spans="1:22" ht="14.45" customHeight="1" x14ac:dyDescent="0.25">
      <c r="A6" s="19">
        <f t="shared" si="0"/>
        <v>4</v>
      </c>
      <c r="B6" s="27">
        <v>206</v>
      </c>
      <c r="C6" s="43" t="s">
        <v>495</v>
      </c>
      <c r="D6" s="43" t="s">
        <v>496</v>
      </c>
      <c r="E6" s="49" t="s">
        <v>497</v>
      </c>
      <c r="F6" s="19" t="str">
        <f ca="1">_xlfn.XLOOKUP(__xlnm._FilterDatabase_157[[#This Row],[SAPSA Number]],'DS Point summary'!A:A,'DS Point summary'!E:E)</f>
        <v>S</v>
      </c>
      <c r="G6" s="21">
        <f ca="1">_xlfn.XLOOKUP(__xlnm._FilterDatabase_157[[#This Row],[SAPSA Number]],'DS Point summary'!A:A,'DS Point summary'!F:F)</f>
        <v>52</v>
      </c>
      <c r="H6" s="21" t="s">
        <v>684</v>
      </c>
      <c r="I6" s="23">
        <f t="shared" si="1"/>
        <v>1</v>
      </c>
      <c r="J6" s="24">
        <f t="shared" si="2"/>
        <v>20</v>
      </c>
      <c r="K6" s="25">
        <v>0</v>
      </c>
      <c r="L6" s="26">
        <v>0</v>
      </c>
      <c r="M6" s="25">
        <v>100</v>
      </c>
      <c r="N6" s="26">
        <v>0</v>
      </c>
      <c r="O6" s="25">
        <v>0</v>
      </c>
      <c r="P6" s="26">
        <v>0</v>
      </c>
      <c r="Q6" s="25">
        <v>0</v>
      </c>
      <c r="R6" s="26">
        <v>0</v>
      </c>
      <c r="S6" s="25">
        <v>0</v>
      </c>
      <c r="T6" s="26">
        <v>0</v>
      </c>
      <c r="U6" s="25">
        <v>0</v>
      </c>
      <c r="V6" s="26">
        <v>0</v>
      </c>
    </row>
    <row r="7" spans="1:22" ht="14.45" customHeight="1" x14ac:dyDescent="0.25">
      <c r="A7" s="19">
        <f t="shared" si="0"/>
        <v>4</v>
      </c>
      <c r="B7" s="27">
        <v>255</v>
      </c>
      <c r="C7" s="43" t="s">
        <v>581</v>
      </c>
      <c r="D7" s="43" t="s">
        <v>425</v>
      </c>
      <c r="E7" s="49" t="s">
        <v>582</v>
      </c>
      <c r="F7" s="19" t="str">
        <f ca="1">_xlfn.XLOOKUP(__xlnm._FilterDatabase_157[[#This Row],[SAPSA Number]],'DS Point summary'!A:A,'DS Point summary'!E:E)</f>
        <v xml:space="preserve"> </v>
      </c>
      <c r="G7" s="21">
        <f ca="1">_xlfn.XLOOKUP(__xlnm._FilterDatabase_157[[#This Row],[SAPSA Number]],'DS Point summary'!A:A,'DS Point summary'!F:F)</f>
        <v>43</v>
      </c>
      <c r="H7" s="21" t="s">
        <v>684</v>
      </c>
      <c r="I7" s="23">
        <f t="shared" si="1"/>
        <v>1</v>
      </c>
      <c r="J7" s="24">
        <f t="shared" si="2"/>
        <v>20</v>
      </c>
      <c r="K7" s="25">
        <v>0</v>
      </c>
      <c r="L7" s="26">
        <v>0</v>
      </c>
      <c r="M7" s="25">
        <v>0</v>
      </c>
      <c r="N7" s="26">
        <v>0</v>
      </c>
      <c r="O7" s="25">
        <v>0</v>
      </c>
      <c r="P7" s="26">
        <v>0</v>
      </c>
      <c r="Q7" s="25">
        <v>0</v>
      </c>
      <c r="R7" s="26">
        <v>100</v>
      </c>
      <c r="S7" s="25">
        <v>0</v>
      </c>
      <c r="T7" s="26">
        <v>0</v>
      </c>
      <c r="U7" s="25">
        <v>0</v>
      </c>
      <c r="V7" s="26">
        <v>0</v>
      </c>
    </row>
    <row r="8" spans="1:22" ht="14.45" customHeight="1" x14ac:dyDescent="0.25">
      <c r="A8" s="19">
        <f t="shared" si="0"/>
        <v>7</v>
      </c>
      <c r="B8" s="27">
        <v>6224</v>
      </c>
      <c r="C8" s="43" t="s">
        <v>142</v>
      </c>
      <c r="D8" s="43" t="s">
        <v>143</v>
      </c>
      <c r="E8" s="49" t="s">
        <v>144</v>
      </c>
      <c r="F8" s="19" t="str">
        <f ca="1">_xlfn.XLOOKUP(__xlnm._FilterDatabase_157[[#This Row],[SAPSA Number]],'DS Point summary'!A:A,'DS Point summary'!E:E)</f>
        <v xml:space="preserve"> </v>
      </c>
      <c r="G8" s="21">
        <f ca="1">_xlfn.XLOOKUP(__xlnm._FilterDatabase_157[[#This Row],[SAPSA Number]],'DS Point summary'!A:A,'DS Point summary'!F:F)</f>
        <v>43</v>
      </c>
      <c r="H8" s="21" t="s">
        <v>684</v>
      </c>
      <c r="I8" s="23">
        <f t="shared" si="1"/>
        <v>1</v>
      </c>
      <c r="J8" s="24">
        <f t="shared" si="2"/>
        <v>17.585159999999998</v>
      </c>
      <c r="K8" s="25">
        <v>0</v>
      </c>
      <c r="L8" s="26">
        <v>0</v>
      </c>
      <c r="M8" s="25">
        <v>87.925799999999995</v>
      </c>
      <c r="N8" s="26">
        <v>0</v>
      </c>
      <c r="O8" s="25">
        <v>0</v>
      </c>
      <c r="P8" s="26">
        <v>0</v>
      </c>
      <c r="Q8" s="25">
        <v>0</v>
      </c>
      <c r="R8" s="26">
        <v>0</v>
      </c>
      <c r="S8" s="25">
        <v>0</v>
      </c>
      <c r="T8" s="26">
        <v>0</v>
      </c>
      <c r="U8" s="25">
        <v>0</v>
      </c>
      <c r="V8" s="26">
        <v>0</v>
      </c>
    </row>
    <row r="9" spans="1:22" ht="14.45" customHeight="1" x14ac:dyDescent="0.25">
      <c r="A9" s="19">
        <f t="shared" si="0"/>
        <v>8</v>
      </c>
      <c r="B9" s="27">
        <v>5616</v>
      </c>
      <c r="C9" s="43" t="s">
        <v>121</v>
      </c>
      <c r="D9" s="43" t="s">
        <v>122</v>
      </c>
      <c r="E9" s="49" t="s">
        <v>123</v>
      </c>
      <c r="F9" s="19" t="str">
        <f ca="1">_xlfn.XLOOKUP(__xlnm._FilterDatabase_157[[#This Row],[SAPSA Number]],'DS Point summary'!A:A,'DS Point summary'!E:E)</f>
        <v xml:space="preserve"> </v>
      </c>
      <c r="G9" s="21">
        <f ca="1">_xlfn.XLOOKUP(__xlnm._FilterDatabase_157[[#This Row],[SAPSA Number]],'DS Point summary'!A:A,'DS Point summary'!F:F)</f>
        <v>35</v>
      </c>
      <c r="H9" s="21" t="s">
        <v>684</v>
      </c>
      <c r="I9" s="23">
        <f t="shared" si="1"/>
        <v>1</v>
      </c>
      <c r="J9" s="24">
        <f t="shared" si="2"/>
        <v>14.193379999999999</v>
      </c>
      <c r="K9" s="25">
        <v>70.966899999999995</v>
      </c>
      <c r="L9" s="26">
        <v>0</v>
      </c>
      <c r="M9" s="25">
        <v>0</v>
      </c>
      <c r="N9" s="26">
        <v>0</v>
      </c>
      <c r="O9" s="25">
        <v>0</v>
      </c>
      <c r="P9" s="26">
        <v>0</v>
      </c>
      <c r="Q9" s="25">
        <v>0</v>
      </c>
      <c r="R9" s="26">
        <v>0</v>
      </c>
      <c r="S9" s="25">
        <v>0</v>
      </c>
      <c r="T9" s="26">
        <v>0</v>
      </c>
      <c r="U9" s="25">
        <v>0</v>
      </c>
      <c r="V9" s="26">
        <v>0</v>
      </c>
    </row>
    <row r="10" spans="1:22" ht="14.45" customHeight="1" x14ac:dyDescent="0.25">
      <c r="A10" s="19">
        <f t="shared" si="0"/>
        <v>9</v>
      </c>
      <c r="B10" s="134">
        <v>6564</v>
      </c>
      <c r="C10" s="129" t="str">
        <f>_xlfn.XLOOKUP(__xlnm._FilterDatabase_157[[#This Row],[SAPSA Number]],'DS Point summary'!A:A,'DS Point summary'!B:B)</f>
        <v xml:space="preserve">Schalk </v>
      </c>
      <c r="D10" s="129" t="str">
        <f>_xlfn.XLOOKUP(__xlnm._FilterDatabase_157[[#This Row],[SAPSA Number]],'DS Point summary'!A:A,'DS Point summary'!C:C)</f>
        <v>van Jaarsveld</v>
      </c>
      <c r="E10" s="130" t="str">
        <f>_xlfn.XLOOKUP(__xlnm._FilterDatabase_157[[#This Row],[SAPSA Number]],'DS Point summary'!A:A,'DS Point summary'!D:D)</f>
        <v>WS</v>
      </c>
      <c r="F10" s="19" t="str">
        <f ca="1">_xlfn.XLOOKUP(__xlnm._FilterDatabase_157[[#This Row],[SAPSA Number]],'DS Point summary'!A:A,'DS Point summary'!E:E)</f>
        <v xml:space="preserve"> </v>
      </c>
      <c r="G10" s="132">
        <f ca="1">_xlfn.XLOOKUP(__xlnm._FilterDatabase_157[[#This Row],[SAPSA Number]],'DS Point summary'!A:A,'DS Point summary'!F:F)</f>
        <v>38</v>
      </c>
      <c r="H10" s="21" t="s">
        <v>684</v>
      </c>
      <c r="I10" s="23">
        <f t="shared" si="1"/>
        <v>0</v>
      </c>
      <c r="J10" s="24">
        <f t="shared" si="2"/>
        <v>0</v>
      </c>
      <c r="K10" s="25">
        <v>0</v>
      </c>
      <c r="L10" s="26">
        <v>0</v>
      </c>
      <c r="M10" s="25">
        <v>0</v>
      </c>
      <c r="N10" s="26">
        <v>0</v>
      </c>
      <c r="O10" s="25">
        <v>0</v>
      </c>
      <c r="P10" s="26">
        <v>0</v>
      </c>
      <c r="Q10" s="25">
        <v>0</v>
      </c>
      <c r="R10" s="26">
        <v>0</v>
      </c>
      <c r="S10" s="25">
        <v>0</v>
      </c>
      <c r="T10" s="26">
        <v>0</v>
      </c>
      <c r="U10" s="25">
        <v>0</v>
      </c>
      <c r="V10" s="26">
        <v>0</v>
      </c>
    </row>
    <row r="11" spans="1:22" ht="14.45" customHeight="1" x14ac:dyDescent="0.25">
      <c r="A11" s="19">
        <f t="shared" si="0"/>
        <v>9</v>
      </c>
      <c r="B11" s="134">
        <v>4862</v>
      </c>
      <c r="C11" s="129" t="str">
        <f>_xlfn.XLOOKUP(__xlnm._FilterDatabase_157[[#This Row],[SAPSA Number]],'DS Point summary'!A:A,'DS Point summary'!B:B)</f>
        <v>George Keith</v>
      </c>
      <c r="D11" s="129" t="str">
        <f>_xlfn.XLOOKUP(__xlnm._FilterDatabase_157[[#This Row],[SAPSA Number]],'DS Point summary'!A:A,'DS Point summary'!C:C)</f>
        <v>Marais</v>
      </c>
      <c r="E11" s="130" t="str">
        <f>_xlfn.XLOOKUP(__xlnm._FilterDatabase_157[[#This Row],[SAPSA Number]],'DS Point summary'!A:A,'DS Point summary'!D:D)</f>
        <v>GK</v>
      </c>
      <c r="F11" s="19" t="str">
        <f>_xlfn.XLOOKUP(__xlnm._FilterDatabase_157[[#This Row],[SAPSA Number]],'DS Point summary'!A:A,'DS Point summary'!E:E)</f>
        <v>S</v>
      </c>
      <c r="G11" s="132">
        <f ca="1">_xlfn.XLOOKUP(__xlnm._FilterDatabase_157[[#This Row],[SAPSA Number]],'DS Point summary'!A:A,'DS Point summary'!F:F)</f>
        <v>50</v>
      </c>
      <c r="H11" s="21" t="s">
        <v>684</v>
      </c>
      <c r="I11" s="23">
        <f t="shared" si="1"/>
        <v>0</v>
      </c>
      <c r="J11" s="24">
        <f t="shared" si="2"/>
        <v>0</v>
      </c>
      <c r="K11" s="25">
        <v>0</v>
      </c>
      <c r="L11" s="26">
        <v>0</v>
      </c>
      <c r="M11" s="25">
        <v>0</v>
      </c>
      <c r="N11" s="26">
        <v>0</v>
      </c>
      <c r="O11" s="25">
        <v>0</v>
      </c>
      <c r="P11" s="26">
        <v>0</v>
      </c>
      <c r="Q11" s="25">
        <v>0</v>
      </c>
      <c r="R11" s="26">
        <v>0</v>
      </c>
      <c r="S11" s="25">
        <v>0</v>
      </c>
      <c r="T11" s="26">
        <v>0</v>
      </c>
      <c r="U11" s="25">
        <v>0</v>
      </c>
      <c r="V11" s="26">
        <v>0</v>
      </c>
    </row>
    <row r="12" spans="1:22" ht="14.45" customHeight="1" x14ac:dyDescent="0.25">
      <c r="A12" s="19">
        <f t="shared" si="0"/>
        <v>9</v>
      </c>
      <c r="B12" s="134">
        <v>138</v>
      </c>
      <c r="C12" s="129" t="str">
        <f>_xlfn.XLOOKUP(__xlnm._FilterDatabase_157[[#This Row],[SAPSA Number]],'DS Point summary'!A:A,'DS Point summary'!B:B)</f>
        <v>Lorette</v>
      </c>
      <c r="D12" s="129" t="str">
        <f>_xlfn.XLOOKUP(__xlnm._FilterDatabase_157[[#This Row],[SAPSA Number]],'DS Point summary'!A:A,'DS Point summary'!C:C)</f>
        <v>Janse van Rensburg</v>
      </c>
      <c r="E12" s="130" t="str">
        <f>_xlfn.XLOOKUP(__xlnm._FilterDatabase_157[[#This Row],[SAPSA Number]],'DS Point summary'!A:A,'DS Point summary'!D:D)</f>
        <v>L</v>
      </c>
      <c r="F12" s="19" t="str">
        <f>_xlfn.XLOOKUP(__xlnm._FilterDatabase_157[[#This Row],[SAPSA Number]],'DS Point summary'!A:A,'DS Point summary'!E:E)</f>
        <v>Lady</v>
      </c>
      <c r="G12" s="132">
        <f ca="1">_xlfn.XLOOKUP(__xlnm._FilterDatabase_157[[#This Row],[SAPSA Number]],'DS Point summary'!A:A,'DS Point summary'!F:F)</f>
        <v>60</v>
      </c>
      <c r="H12" s="21" t="s">
        <v>684</v>
      </c>
      <c r="I12" s="23">
        <f t="shared" si="1"/>
        <v>0</v>
      </c>
      <c r="J12" s="24">
        <f t="shared" si="2"/>
        <v>0</v>
      </c>
      <c r="K12" s="25">
        <v>0</v>
      </c>
      <c r="L12" s="26">
        <v>0</v>
      </c>
      <c r="M12" s="25">
        <v>0</v>
      </c>
      <c r="N12" s="26">
        <v>0</v>
      </c>
      <c r="O12" s="25">
        <v>0</v>
      </c>
      <c r="P12" s="26">
        <v>0</v>
      </c>
      <c r="Q12" s="25">
        <v>0</v>
      </c>
      <c r="R12" s="26">
        <v>0</v>
      </c>
      <c r="S12" s="25">
        <v>0</v>
      </c>
      <c r="T12" s="26">
        <v>0</v>
      </c>
      <c r="U12" s="25">
        <v>0</v>
      </c>
      <c r="V12" s="26">
        <v>0</v>
      </c>
    </row>
    <row r="13" spans="1:22" ht="14.45" customHeight="1" x14ac:dyDescent="0.25">
      <c r="A13" s="19">
        <f t="shared" si="0"/>
        <v>9</v>
      </c>
      <c r="B13" s="27">
        <v>2045</v>
      </c>
      <c r="C13" s="129" t="str">
        <f>_xlfn.XLOOKUP(__xlnm._FilterDatabase_157[[#This Row],[SAPSA Number]],'DS Point summary'!A:A,'DS Point summary'!B:B)</f>
        <v>Vasco Adrian</v>
      </c>
      <c r="D13" s="129" t="str">
        <f>_xlfn.XLOOKUP(__xlnm._FilterDatabase_157[[#This Row],[SAPSA Number]],'DS Point summary'!A:A,'DS Point summary'!C:C)</f>
        <v>Barbolini</v>
      </c>
      <c r="E13" s="130" t="str">
        <f>_xlfn.XLOOKUP(__xlnm._FilterDatabase_157[[#This Row],[SAPSA Number]],'DS Point summary'!A:A,'DS Point summary'!D:D)</f>
        <v>VA</v>
      </c>
      <c r="F13" s="19" t="str">
        <f ca="1">_xlfn.XLOOKUP(__xlnm._FilterDatabase_157[[#This Row],[SAPSA Number]],'DS Point summary'!A:A,'DS Point summary'!E:E)</f>
        <v>S</v>
      </c>
      <c r="G13" s="132">
        <f ca="1">_xlfn.XLOOKUP(__xlnm._FilterDatabase_157[[#This Row],[SAPSA Number]],'DS Point summary'!A:A,'DS Point summary'!F:F)</f>
        <v>51</v>
      </c>
      <c r="H13" s="21" t="s">
        <v>684</v>
      </c>
      <c r="I13" s="23">
        <f t="shared" si="1"/>
        <v>0</v>
      </c>
      <c r="J13" s="24">
        <f t="shared" si="2"/>
        <v>0</v>
      </c>
      <c r="K13" s="25">
        <v>0</v>
      </c>
      <c r="L13" s="26">
        <v>0</v>
      </c>
      <c r="M13" s="25">
        <v>0</v>
      </c>
      <c r="N13" s="26">
        <v>0</v>
      </c>
      <c r="O13" s="25">
        <v>0</v>
      </c>
      <c r="P13" s="26">
        <v>0</v>
      </c>
      <c r="Q13" s="25">
        <v>0</v>
      </c>
      <c r="R13" s="26">
        <v>0</v>
      </c>
      <c r="S13" s="25">
        <v>0</v>
      </c>
      <c r="T13" s="26">
        <v>0</v>
      </c>
      <c r="U13" s="25">
        <v>0</v>
      </c>
      <c r="V13" s="26">
        <v>0</v>
      </c>
    </row>
    <row r="14" spans="1:22" ht="14.45" customHeight="1" x14ac:dyDescent="0.25">
      <c r="A14" s="19">
        <f t="shared" si="0"/>
        <v>9</v>
      </c>
      <c r="B14" s="27">
        <v>1471</v>
      </c>
      <c r="C14" s="129" t="str">
        <f>_xlfn.XLOOKUP(__xlnm._FilterDatabase_157[[#This Row],[SAPSA Number]],'DS Point summary'!A:A,'DS Point summary'!B:B)</f>
        <v>Nikolaus Phillip Karl</v>
      </c>
      <c r="D14" s="129" t="str">
        <f>_xlfn.XLOOKUP(__xlnm._FilterDatabase_157[[#This Row],[SAPSA Number]],'DS Point summary'!A:A,'DS Point summary'!C:C)</f>
        <v>Bernhard</v>
      </c>
      <c r="E14" s="130" t="str">
        <f>_xlfn.XLOOKUP(__xlnm._FilterDatabase_157[[#This Row],[SAPSA Number]],'DS Point summary'!A:A,'DS Point summary'!D:D)</f>
        <v>NPK</v>
      </c>
      <c r="F14" s="19" t="str">
        <f ca="1">_xlfn.XLOOKUP(__xlnm._FilterDatabase_157[[#This Row],[SAPSA Number]],'DS Point summary'!A:A,'DS Point summary'!E:E)</f>
        <v xml:space="preserve"> </v>
      </c>
      <c r="G14" s="132">
        <f ca="1">_xlfn.XLOOKUP(__xlnm._FilterDatabase_157[[#This Row],[SAPSA Number]],'DS Point summary'!A:A,'DS Point summary'!F:F)</f>
        <v>40</v>
      </c>
      <c r="H14" s="21" t="s">
        <v>684</v>
      </c>
      <c r="I14" s="23">
        <f t="shared" si="1"/>
        <v>0</v>
      </c>
      <c r="J14" s="24">
        <f t="shared" si="2"/>
        <v>0</v>
      </c>
      <c r="K14" s="25">
        <v>0</v>
      </c>
      <c r="L14" s="26">
        <v>0</v>
      </c>
      <c r="M14" s="25">
        <v>0</v>
      </c>
      <c r="N14" s="26">
        <v>0</v>
      </c>
      <c r="O14" s="25">
        <v>0</v>
      </c>
      <c r="P14" s="26">
        <v>0</v>
      </c>
      <c r="Q14" s="25">
        <v>0</v>
      </c>
      <c r="R14" s="26">
        <v>0</v>
      </c>
      <c r="S14" s="25">
        <v>0</v>
      </c>
      <c r="T14" s="26">
        <v>0</v>
      </c>
      <c r="U14" s="25">
        <v>0</v>
      </c>
      <c r="V14" s="26">
        <v>0</v>
      </c>
    </row>
    <row r="15" spans="1:22" ht="14.45" customHeight="1" x14ac:dyDescent="0.25">
      <c r="A15" s="19">
        <f t="shared" si="0"/>
        <v>9</v>
      </c>
      <c r="B15" s="27">
        <v>4624</v>
      </c>
      <c r="C15" s="129" t="str">
        <f>_xlfn.XLOOKUP(__xlnm._FilterDatabase_157[[#This Row],[SAPSA Number]],'DS Point summary'!A:A,'DS Point summary'!B:B)</f>
        <v>Stephanus Christiaan</v>
      </c>
      <c r="D15" s="129" t="str">
        <f>_xlfn.XLOOKUP(__xlnm._FilterDatabase_157[[#This Row],[SAPSA Number]],'DS Point summary'!A:A,'DS Point summary'!C:C)</f>
        <v>Bester</v>
      </c>
      <c r="E15" s="130" t="str">
        <f>_xlfn.XLOOKUP(__xlnm._FilterDatabase_157[[#This Row],[SAPSA Number]],'DS Point summary'!A:A,'DS Point summary'!D:D)</f>
        <v>SC</v>
      </c>
      <c r="F15" s="19" t="str">
        <f ca="1">_xlfn.XLOOKUP(__xlnm._FilterDatabase_157[[#This Row],[SAPSA Number]],'DS Point summary'!A:A,'DS Point summary'!E:E)</f>
        <v>S</v>
      </c>
      <c r="G15" s="132">
        <f ca="1">_xlfn.XLOOKUP(__xlnm._FilterDatabase_157[[#This Row],[SAPSA Number]],'DS Point summary'!A:A,'DS Point summary'!F:F)</f>
        <v>54</v>
      </c>
      <c r="H15" s="21" t="s">
        <v>684</v>
      </c>
      <c r="I15" s="23">
        <f t="shared" si="1"/>
        <v>0</v>
      </c>
      <c r="J15" s="24">
        <f t="shared" si="2"/>
        <v>0</v>
      </c>
      <c r="K15" s="25">
        <v>0</v>
      </c>
      <c r="L15" s="26">
        <v>0</v>
      </c>
      <c r="M15" s="25">
        <v>0</v>
      </c>
      <c r="N15" s="26">
        <v>0</v>
      </c>
      <c r="O15" s="25">
        <v>0</v>
      </c>
      <c r="P15" s="26">
        <v>0</v>
      </c>
      <c r="Q15" s="25">
        <v>0</v>
      </c>
      <c r="R15" s="26">
        <v>0</v>
      </c>
      <c r="S15" s="25">
        <v>0</v>
      </c>
      <c r="T15" s="26">
        <v>0</v>
      </c>
      <c r="U15" s="25">
        <v>0</v>
      </c>
      <c r="V15" s="26">
        <v>0</v>
      </c>
    </row>
    <row r="16" spans="1:22" ht="14.45" customHeight="1" x14ac:dyDescent="0.25">
      <c r="A16" s="19">
        <f t="shared" si="0"/>
        <v>9</v>
      </c>
      <c r="B16" s="27">
        <v>3225</v>
      </c>
      <c r="C16" s="129" t="str">
        <f>_xlfn.XLOOKUP(__xlnm._FilterDatabase_157[[#This Row],[SAPSA Number]],'DS Point summary'!A:A,'DS Point summary'!B:B)</f>
        <v>Justin Bernard</v>
      </c>
      <c r="D16" s="129" t="str">
        <f>_xlfn.XLOOKUP(__xlnm._FilterDatabase_157[[#This Row],[SAPSA Number]],'DS Point summary'!A:A,'DS Point summary'!C:C)</f>
        <v>Bohler</v>
      </c>
      <c r="E16" s="130" t="str">
        <f>_xlfn.XLOOKUP(__xlnm._FilterDatabase_157[[#This Row],[SAPSA Number]],'DS Point summary'!A:A,'DS Point summary'!D:D)</f>
        <v>JB</v>
      </c>
      <c r="F16" s="19" t="str">
        <f ca="1">_xlfn.XLOOKUP(__xlnm._FilterDatabase_157[[#This Row],[SAPSA Number]],'DS Point summary'!A:A,'DS Point summary'!E:E)</f>
        <v xml:space="preserve"> </v>
      </c>
      <c r="G16" s="132">
        <f ca="1">_xlfn.XLOOKUP(__xlnm._FilterDatabase_157[[#This Row],[SAPSA Number]],'DS Point summary'!A:A,'DS Point summary'!F:F)</f>
        <v>41</v>
      </c>
      <c r="H16" s="21" t="s">
        <v>684</v>
      </c>
      <c r="I16" s="23">
        <f t="shared" si="1"/>
        <v>0</v>
      </c>
      <c r="J16" s="24">
        <f t="shared" si="2"/>
        <v>0</v>
      </c>
      <c r="K16" s="25">
        <v>0</v>
      </c>
      <c r="L16" s="26">
        <v>0</v>
      </c>
      <c r="M16" s="25">
        <v>0</v>
      </c>
      <c r="N16" s="26">
        <v>0</v>
      </c>
      <c r="O16" s="25">
        <v>0</v>
      </c>
      <c r="P16" s="26">
        <v>0</v>
      </c>
      <c r="Q16" s="25">
        <v>0</v>
      </c>
      <c r="R16" s="26">
        <v>0</v>
      </c>
      <c r="S16" s="25">
        <v>0</v>
      </c>
      <c r="T16" s="26">
        <v>0</v>
      </c>
      <c r="U16" s="25">
        <v>0</v>
      </c>
      <c r="V16" s="26">
        <v>0</v>
      </c>
    </row>
    <row r="17" spans="1:22" ht="14.45" customHeight="1" x14ac:dyDescent="0.25">
      <c r="A17" s="19">
        <f t="shared" si="0"/>
        <v>9</v>
      </c>
      <c r="B17" s="98">
        <v>3226</v>
      </c>
      <c r="C17" s="129" t="str">
        <f>_xlfn.XLOOKUP(__xlnm._FilterDatabase_157[[#This Row],[SAPSA Number]],'DS Point summary'!A:A,'DS Point summary'!B:B)</f>
        <v>Kirsty Ann</v>
      </c>
      <c r="D17" s="129" t="str">
        <f>_xlfn.XLOOKUP(__xlnm._FilterDatabase_157[[#This Row],[SAPSA Number]],'DS Point summary'!A:A,'DS Point summary'!C:C)</f>
        <v>Bohler</v>
      </c>
      <c r="E17" s="130" t="str">
        <f>_xlfn.XLOOKUP(__xlnm._FilterDatabase_157[[#This Row],[SAPSA Number]],'DS Point summary'!A:A,'DS Point summary'!D:D)</f>
        <v>KA</v>
      </c>
      <c r="F17" s="19" t="str">
        <f>_xlfn.XLOOKUP(__xlnm._FilterDatabase_157[[#This Row],[SAPSA Number]],'DS Point summary'!A:A,'DS Point summary'!E:E)</f>
        <v>Lady</v>
      </c>
      <c r="G17" s="132">
        <f ca="1">_xlfn.XLOOKUP(__xlnm._FilterDatabase_157[[#This Row],[SAPSA Number]],'DS Point summary'!A:A,'DS Point summary'!F:F)</f>
        <v>39</v>
      </c>
      <c r="H17" s="21" t="s">
        <v>684</v>
      </c>
      <c r="I17" s="23">
        <f t="shared" si="1"/>
        <v>0</v>
      </c>
      <c r="J17" s="24">
        <f t="shared" si="2"/>
        <v>0</v>
      </c>
      <c r="K17" s="25">
        <v>0</v>
      </c>
      <c r="L17" s="26">
        <v>0</v>
      </c>
      <c r="M17" s="25">
        <v>0</v>
      </c>
      <c r="N17" s="26">
        <v>0</v>
      </c>
      <c r="O17" s="25">
        <v>0</v>
      </c>
      <c r="P17" s="26">
        <v>0</v>
      </c>
      <c r="Q17" s="25">
        <v>0</v>
      </c>
      <c r="R17" s="26">
        <v>0</v>
      </c>
      <c r="S17" s="25">
        <v>0</v>
      </c>
      <c r="T17" s="26">
        <v>0</v>
      </c>
      <c r="U17" s="25">
        <v>0</v>
      </c>
      <c r="V17" s="26">
        <v>0</v>
      </c>
    </row>
    <row r="18" spans="1:22" ht="14.45" customHeight="1" x14ac:dyDescent="0.25">
      <c r="A18" s="19">
        <f t="shared" si="0"/>
        <v>9</v>
      </c>
      <c r="B18" s="98">
        <v>6394</v>
      </c>
      <c r="C18" s="129" t="str">
        <f>_xlfn.XLOOKUP(__xlnm._FilterDatabase_157[[#This Row],[SAPSA Number]],'DS Point summary'!A:A,'DS Point summary'!B:B)</f>
        <v>Marthinus Jacobus</v>
      </c>
      <c r="D18" s="129" t="str">
        <f>_xlfn.XLOOKUP(__xlnm._FilterDatabase_157[[#This Row],[SAPSA Number]],'DS Point summary'!A:A,'DS Point summary'!C:C)</f>
        <v>Booysen</v>
      </c>
      <c r="E18" s="130" t="str">
        <f>_xlfn.XLOOKUP(__xlnm._FilterDatabase_157[[#This Row],[SAPSA Number]],'DS Point summary'!A:A,'DS Point summary'!D:D)</f>
        <v>MJ</v>
      </c>
      <c r="F18" s="19" t="str">
        <f ca="1">_xlfn.XLOOKUP(__xlnm._FilterDatabase_157[[#This Row],[SAPSA Number]],'DS Point summary'!A:A,'DS Point summary'!E:E)</f>
        <v xml:space="preserve"> </v>
      </c>
      <c r="G18" s="132">
        <f ca="1">_xlfn.XLOOKUP(__xlnm._FilterDatabase_157[[#This Row],[SAPSA Number]],'DS Point summary'!A:A,'DS Point summary'!F:F)</f>
        <v>45</v>
      </c>
      <c r="H18" s="21" t="s">
        <v>684</v>
      </c>
      <c r="I18" s="23">
        <f t="shared" si="1"/>
        <v>0</v>
      </c>
      <c r="J18" s="24">
        <f t="shared" si="2"/>
        <v>0</v>
      </c>
      <c r="K18" s="25">
        <v>0</v>
      </c>
      <c r="L18" s="26">
        <v>0</v>
      </c>
      <c r="M18" s="25">
        <v>0</v>
      </c>
      <c r="N18" s="26">
        <v>0</v>
      </c>
      <c r="O18" s="25">
        <v>0</v>
      </c>
      <c r="P18" s="26">
        <v>0</v>
      </c>
      <c r="Q18" s="25">
        <v>0</v>
      </c>
      <c r="R18" s="26">
        <v>0</v>
      </c>
      <c r="S18" s="25">
        <v>0</v>
      </c>
      <c r="T18" s="26">
        <v>0</v>
      </c>
      <c r="U18" s="25">
        <v>0</v>
      </c>
      <c r="V18" s="26">
        <v>0</v>
      </c>
    </row>
    <row r="19" spans="1:22" ht="14.45" customHeight="1" x14ac:dyDescent="0.25">
      <c r="A19" s="19">
        <f t="shared" si="0"/>
        <v>9</v>
      </c>
      <c r="B19" s="98">
        <v>3349</v>
      </c>
      <c r="C19" s="129" t="str">
        <f>_xlfn.XLOOKUP(__xlnm._FilterDatabase_157[[#This Row],[SAPSA Number]],'DS Point summary'!A:A,'DS Point summary'!B:B)</f>
        <v>Stefanus Christiaan</v>
      </c>
      <c r="D19" s="129" t="str">
        <f>_xlfn.XLOOKUP(__xlnm._FilterDatabase_157[[#This Row],[SAPSA Number]],'DS Point summary'!A:A,'DS Point summary'!C:C)</f>
        <v>Bosch</v>
      </c>
      <c r="E19" s="130" t="str">
        <f>_xlfn.XLOOKUP(__xlnm._FilterDatabase_157[[#This Row],[SAPSA Number]],'DS Point summary'!A:A,'DS Point summary'!D:D)</f>
        <v>SC</v>
      </c>
      <c r="F19" s="19" t="str">
        <f ca="1">_xlfn.XLOOKUP(__xlnm._FilterDatabase_157[[#This Row],[SAPSA Number]],'DS Point summary'!A:A,'DS Point summary'!E:E)</f>
        <v xml:space="preserve"> </v>
      </c>
      <c r="G19" s="132">
        <f ca="1">_xlfn.XLOOKUP(__xlnm._FilterDatabase_157[[#This Row],[SAPSA Number]],'DS Point summary'!A:A,'DS Point summary'!F:F)</f>
        <v>50</v>
      </c>
      <c r="H19" s="21" t="s">
        <v>684</v>
      </c>
      <c r="I19" s="23">
        <f t="shared" si="1"/>
        <v>0</v>
      </c>
      <c r="J19" s="24">
        <f t="shared" si="2"/>
        <v>0</v>
      </c>
      <c r="K19" s="25">
        <v>0</v>
      </c>
      <c r="L19" s="26">
        <v>0</v>
      </c>
      <c r="M19" s="25">
        <v>0</v>
      </c>
      <c r="N19" s="26">
        <v>0</v>
      </c>
      <c r="O19" s="25">
        <v>0</v>
      </c>
      <c r="P19" s="26">
        <v>0</v>
      </c>
      <c r="Q19" s="25">
        <v>0</v>
      </c>
      <c r="R19" s="26">
        <v>0</v>
      </c>
      <c r="S19" s="25">
        <v>0</v>
      </c>
      <c r="T19" s="26">
        <v>0</v>
      </c>
      <c r="U19" s="25">
        <v>0</v>
      </c>
      <c r="V19" s="26">
        <v>0</v>
      </c>
    </row>
    <row r="20" spans="1:22" ht="14.45" customHeight="1" x14ac:dyDescent="0.25">
      <c r="A20" s="19">
        <f t="shared" si="0"/>
        <v>9</v>
      </c>
      <c r="B20" s="27">
        <v>6310</v>
      </c>
      <c r="C20" s="129" t="str">
        <f>_xlfn.XLOOKUP(__xlnm._FilterDatabase_157[[#This Row],[SAPSA Number]],'DS Point summary'!A:A,'DS Point summary'!B:B)</f>
        <v xml:space="preserve">Charl </v>
      </c>
      <c r="D20" s="129" t="str">
        <f>_xlfn.XLOOKUP(__xlnm._FilterDatabase_157[[#This Row],[SAPSA Number]],'DS Point summary'!A:A,'DS Point summary'!C:C)</f>
        <v>Botha</v>
      </c>
      <c r="E20" s="130" t="str">
        <f>_xlfn.XLOOKUP(__xlnm._FilterDatabase_157[[#This Row],[SAPSA Number]],'DS Point summary'!A:A,'DS Point summary'!D:D)</f>
        <v>C</v>
      </c>
      <c r="F20" s="19" t="str">
        <f ca="1">_xlfn.XLOOKUP(__xlnm._FilterDatabase_157[[#This Row],[SAPSA Number]],'DS Point summary'!A:A,'DS Point summary'!E:E)</f>
        <v xml:space="preserve"> </v>
      </c>
      <c r="G20" s="132">
        <f ca="1">_xlfn.XLOOKUP(__xlnm._FilterDatabase_157[[#This Row],[SAPSA Number]],'DS Point summary'!A:A,'DS Point summary'!F:F)</f>
        <v>28</v>
      </c>
      <c r="H20" s="21" t="s">
        <v>684</v>
      </c>
      <c r="I20" s="23">
        <f t="shared" si="1"/>
        <v>0</v>
      </c>
      <c r="J20" s="24">
        <f t="shared" si="2"/>
        <v>0</v>
      </c>
      <c r="K20" s="25">
        <v>0</v>
      </c>
      <c r="L20" s="26">
        <v>0</v>
      </c>
      <c r="M20" s="25">
        <v>0</v>
      </c>
      <c r="N20" s="26">
        <v>0</v>
      </c>
      <c r="O20" s="25">
        <v>0</v>
      </c>
      <c r="P20" s="26">
        <v>0</v>
      </c>
      <c r="Q20" s="25">
        <v>0</v>
      </c>
      <c r="R20" s="26">
        <v>0</v>
      </c>
      <c r="S20" s="25">
        <v>0</v>
      </c>
      <c r="T20" s="26">
        <v>0</v>
      </c>
      <c r="U20" s="25">
        <v>0</v>
      </c>
      <c r="V20" s="26">
        <v>0</v>
      </c>
    </row>
    <row r="21" spans="1:22" ht="14.45" customHeight="1" x14ac:dyDescent="0.25">
      <c r="A21" s="19">
        <f>RANK(J21,J$2:J$155,0)</f>
        <v>9</v>
      </c>
      <c r="B21" s="20">
        <v>4621</v>
      </c>
      <c r="C21" s="129" t="str">
        <f>_xlfn.XLOOKUP(__xlnm._FilterDatabase_157[[#This Row],[SAPSA Number]],'DS Point summary'!A:A,'DS Point summary'!B:B)</f>
        <v>Colin</v>
      </c>
      <c r="D21" s="129" t="str">
        <f>_xlfn.XLOOKUP(__xlnm._FilterDatabase_157[[#This Row],[SAPSA Number]],'DS Point summary'!A:A,'DS Point summary'!C:C)</f>
        <v>Bowring</v>
      </c>
      <c r="E21" s="130" t="str">
        <f>_xlfn.XLOOKUP(__xlnm._FilterDatabase_157[[#This Row],[SAPSA Number]],'DS Point summary'!A:A,'DS Point summary'!D:D)</f>
        <v>C</v>
      </c>
      <c r="F21" s="19" t="str">
        <f>_xlfn.XLOOKUP(__xlnm._FilterDatabase_157[[#This Row],[SAPSA Number]],'DS Point summary'!A:A,'DS Point summary'!E:E)</f>
        <v>SS</v>
      </c>
      <c r="G21" s="132">
        <f ca="1">_xlfn.XLOOKUP(__xlnm._FilterDatabase_157[[#This Row],[SAPSA Number]],'DS Point summary'!A:A,'DS Point summary'!F:F)</f>
        <v>60</v>
      </c>
      <c r="H21" s="21" t="s">
        <v>684</v>
      </c>
      <c r="I21" s="23">
        <f t="shared" si="1"/>
        <v>0</v>
      </c>
      <c r="J21" s="24">
        <f t="shared" si="2"/>
        <v>0</v>
      </c>
      <c r="K21" s="25">
        <v>0</v>
      </c>
      <c r="L21" s="26">
        <v>0</v>
      </c>
      <c r="M21" s="25">
        <v>0</v>
      </c>
      <c r="N21" s="26">
        <v>0</v>
      </c>
      <c r="O21" s="25">
        <v>0</v>
      </c>
      <c r="P21" s="26">
        <v>0</v>
      </c>
      <c r="Q21" s="25">
        <v>0</v>
      </c>
      <c r="R21" s="26">
        <v>0</v>
      </c>
      <c r="S21" s="25">
        <v>0</v>
      </c>
      <c r="T21" s="26">
        <v>0</v>
      </c>
      <c r="U21" s="25">
        <v>0</v>
      </c>
      <c r="V21" s="26">
        <v>0</v>
      </c>
    </row>
    <row r="22" spans="1:22" ht="14.45" customHeight="1" x14ac:dyDescent="0.25">
      <c r="A22" s="19">
        <f t="shared" ref="A22:A52" si="3">RANK(J22,J$2:J$136,0)</f>
        <v>9</v>
      </c>
      <c r="B22" s="20">
        <v>3338</v>
      </c>
      <c r="C22" s="129" t="str">
        <f>_xlfn.XLOOKUP(__xlnm._FilterDatabase_157[[#This Row],[SAPSA Number]],'DS Point summary'!A:A,'DS Point summary'!B:B)</f>
        <v>Carl Johann</v>
      </c>
      <c r="D22" s="129" t="str">
        <f>_xlfn.XLOOKUP(__xlnm._FilterDatabase_157[[#This Row],[SAPSA Number]],'DS Point summary'!A:A,'DS Point summary'!C:C)</f>
        <v>Brandt</v>
      </c>
      <c r="E22" s="130" t="str">
        <f>_xlfn.XLOOKUP(__xlnm._FilterDatabase_157[[#This Row],[SAPSA Number]],'DS Point summary'!A:A,'DS Point summary'!D:D)</f>
        <v>CJ</v>
      </c>
      <c r="F22" s="19" t="str">
        <f ca="1">_xlfn.XLOOKUP(__xlnm._FilterDatabase_157[[#This Row],[SAPSA Number]],'DS Point summary'!A:A,'DS Point summary'!E:E)</f>
        <v>S</v>
      </c>
      <c r="G22" s="132">
        <f ca="1">_xlfn.XLOOKUP(__xlnm._FilterDatabase_157[[#This Row],[SAPSA Number]],'DS Point summary'!A:A,'DS Point summary'!F:F)</f>
        <v>51</v>
      </c>
      <c r="H22" s="21" t="s">
        <v>684</v>
      </c>
      <c r="I22" s="23">
        <f t="shared" si="1"/>
        <v>0</v>
      </c>
      <c r="J22" s="24">
        <f t="shared" si="2"/>
        <v>0</v>
      </c>
      <c r="K22" s="25">
        <v>0</v>
      </c>
      <c r="L22" s="26">
        <v>0</v>
      </c>
      <c r="M22" s="25">
        <v>0</v>
      </c>
      <c r="N22" s="26">
        <v>0</v>
      </c>
      <c r="O22" s="25">
        <v>0</v>
      </c>
      <c r="P22" s="26">
        <v>0</v>
      </c>
      <c r="Q22" s="25">
        <v>0</v>
      </c>
      <c r="R22" s="26">
        <v>0</v>
      </c>
      <c r="S22" s="25">
        <v>0</v>
      </c>
      <c r="T22" s="26">
        <v>0</v>
      </c>
      <c r="U22" s="25">
        <v>0</v>
      </c>
      <c r="V22" s="26">
        <v>0</v>
      </c>
    </row>
    <row r="23" spans="1:22" ht="14.45" customHeight="1" x14ac:dyDescent="0.25">
      <c r="A23" s="19">
        <f t="shared" si="3"/>
        <v>9</v>
      </c>
      <c r="B23" s="27">
        <v>3350</v>
      </c>
      <c r="C23" s="129" t="str">
        <f>_xlfn.XLOOKUP(__xlnm._FilterDatabase_157[[#This Row],[SAPSA Number]],'DS Point summary'!A:A,'DS Point summary'!B:B)</f>
        <v>Conrad Ernest</v>
      </c>
      <c r="D23" s="129" t="str">
        <f>_xlfn.XLOOKUP(__xlnm._FilterDatabase_157[[#This Row],[SAPSA Number]],'DS Point summary'!A:A,'DS Point summary'!C:C)</f>
        <v>Brandt</v>
      </c>
      <c r="E23" s="130" t="str">
        <f>_xlfn.XLOOKUP(__xlnm._FilterDatabase_157[[#This Row],[SAPSA Number]],'DS Point summary'!A:A,'DS Point summary'!D:D)</f>
        <v>CE</v>
      </c>
      <c r="F23" s="19" t="str">
        <f ca="1">_xlfn.XLOOKUP(__xlnm._FilterDatabase_157[[#This Row],[SAPSA Number]],'DS Point summary'!A:A,'DS Point summary'!E:E)</f>
        <v xml:space="preserve"> </v>
      </c>
      <c r="G23" s="132">
        <f ca="1">_xlfn.XLOOKUP(__xlnm._FilterDatabase_157[[#This Row],[SAPSA Number]],'DS Point summary'!A:A,'DS Point summary'!F:F)</f>
        <v>48</v>
      </c>
      <c r="H23" s="21" t="s">
        <v>684</v>
      </c>
      <c r="I23" s="23">
        <f t="shared" si="1"/>
        <v>0</v>
      </c>
      <c r="J23" s="24">
        <f t="shared" si="2"/>
        <v>0</v>
      </c>
      <c r="K23" s="25">
        <v>0</v>
      </c>
      <c r="L23" s="26">
        <v>0</v>
      </c>
      <c r="M23" s="25">
        <v>0</v>
      </c>
      <c r="N23" s="26">
        <v>0</v>
      </c>
      <c r="O23" s="25">
        <v>0</v>
      </c>
      <c r="P23" s="26">
        <v>0</v>
      </c>
      <c r="Q23" s="25">
        <v>0</v>
      </c>
      <c r="R23" s="26">
        <v>0</v>
      </c>
      <c r="S23" s="25">
        <v>0</v>
      </c>
      <c r="T23" s="26">
        <v>0</v>
      </c>
      <c r="U23" s="25">
        <v>0</v>
      </c>
      <c r="V23" s="26">
        <v>0</v>
      </c>
    </row>
    <row r="24" spans="1:22" ht="14.45" customHeight="1" x14ac:dyDescent="0.25">
      <c r="A24" s="19">
        <f t="shared" si="3"/>
        <v>9</v>
      </c>
      <c r="B24" s="27">
        <v>3576</v>
      </c>
      <c r="C24" s="129" t="str">
        <f>_xlfn.XLOOKUP(__xlnm._FilterDatabase_157[[#This Row],[SAPSA Number]],'DS Point summary'!A:A,'DS Point summary'!B:B)</f>
        <v>Christoff Mechiel</v>
      </c>
      <c r="D24" s="129" t="str">
        <f>_xlfn.XLOOKUP(__xlnm._FilterDatabase_157[[#This Row],[SAPSA Number]],'DS Point summary'!A:A,'DS Point summary'!C:C)</f>
        <v>Brandt</v>
      </c>
      <c r="E24" s="130" t="str">
        <f>_xlfn.XLOOKUP(__xlnm._FilterDatabase_157[[#This Row],[SAPSA Number]],'DS Point summary'!A:A,'DS Point summary'!D:D)</f>
        <v>CM</v>
      </c>
      <c r="F24" s="19" t="str">
        <f ca="1">_xlfn.XLOOKUP(__xlnm._FilterDatabase_157[[#This Row],[SAPSA Number]],'DS Point summary'!A:A,'DS Point summary'!E:E)</f>
        <v xml:space="preserve"> </v>
      </c>
      <c r="G24" s="132">
        <f ca="1">_xlfn.XLOOKUP(__xlnm._FilterDatabase_157[[#This Row],[SAPSA Number]],'DS Point summary'!A:A,'DS Point summary'!F:F)</f>
        <v>44</v>
      </c>
      <c r="H24" s="21" t="s">
        <v>684</v>
      </c>
      <c r="I24" s="23">
        <f t="shared" si="1"/>
        <v>0</v>
      </c>
      <c r="J24" s="24">
        <f t="shared" si="2"/>
        <v>0</v>
      </c>
      <c r="K24" s="25">
        <v>0</v>
      </c>
      <c r="L24" s="26">
        <v>0</v>
      </c>
      <c r="M24" s="25">
        <v>0</v>
      </c>
      <c r="N24" s="26">
        <v>0</v>
      </c>
      <c r="O24" s="25">
        <v>0</v>
      </c>
      <c r="P24" s="26">
        <v>0</v>
      </c>
      <c r="Q24" s="25">
        <v>0</v>
      </c>
      <c r="R24" s="26">
        <v>0</v>
      </c>
      <c r="S24" s="25">
        <v>0</v>
      </c>
      <c r="T24" s="26">
        <v>0</v>
      </c>
      <c r="U24" s="25">
        <v>0</v>
      </c>
      <c r="V24" s="26">
        <v>0</v>
      </c>
    </row>
    <row r="25" spans="1:22" ht="14.45" customHeight="1" x14ac:dyDescent="0.25">
      <c r="A25" s="19">
        <f t="shared" si="3"/>
        <v>9</v>
      </c>
      <c r="B25" s="27">
        <v>3577</v>
      </c>
      <c r="C25" s="129" t="str">
        <f>_xlfn.XLOOKUP(__xlnm._FilterDatabase_157[[#This Row],[SAPSA Number]],'DS Point summary'!A:A,'DS Point summary'!B:B)</f>
        <v>Werner</v>
      </c>
      <c r="D25" s="129" t="str">
        <f>_xlfn.XLOOKUP(__xlnm._FilterDatabase_157[[#This Row],[SAPSA Number]],'DS Point summary'!A:A,'DS Point summary'!C:C)</f>
        <v>Britz</v>
      </c>
      <c r="E25" s="130" t="str">
        <f>_xlfn.XLOOKUP(__xlnm._FilterDatabase_157[[#This Row],[SAPSA Number]],'DS Point summary'!A:A,'DS Point summary'!D:D)</f>
        <v>w</v>
      </c>
      <c r="F25" s="19" t="str">
        <f ca="1">_xlfn.XLOOKUP(__xlnm._FilterDatabase_157[[#This Row],[SAPSA Number]],'DS Point summary'!A:A,'DS Point summary'!E:E)</f>
        <v xml:space="preserve"> </v>
      </c>
      <c r="G25" s="132">
        <f ca="1">_xlfn.XLOOKUP(__xlnm._FilterDatabase_157[[#This Row],[SAPSA Number]],'DS Point summary'!A:A,'DS Point summary'!F:F)</f>
        <v>41</v>
      </c>
      <c r="H25" s="21" t="s">
        <v>684</v>
      </c>
      <c r="I25" s="23">
        <f t="shared" si="1"/>
        <v>0</v>
      </c>
      <c r="J25" s="24">
        <f t="shared" si="2"/>
        <v>0</v>
      </c>
      <c r="K25" s="25">
        <v>0</v>
      </c>
      <c r="L25" s="26">
        <v>0</v>
      </c>
      <c r="M25" s="25">
        <v>0</v>
      </c>
      <c r="N25" s="26">
        <v>0</v>
      </c>
      <c r="O25" s="25">
        <v>0</v>
      </c>
      <c r="P25" s="26">
        <v>0</v>
      </c>
      <c r="Q25" s="25">
        <v>0</v>
      </c>
      <c r="R25" s="26">
        <v>0</v>
      </c>
      <c r="S25" s="25">
        <v>0</v>
      </c>
      <c r="T25" s="26">
        <v>0</v>
      </c>
      <c r="U25" s="25">
        <v>0</v>
      </c>
      <c r="V25" s="26">
        <v>0</v>
      </c>
    </row>
    <row r="26" spans="1:22" ht="14.45" customHeight="1" x14ac:dyDescent="0.25">
      <c r="A26" s="19">
        <f t="shared" si="3"/>
        <v>9</v>
      </c>
      <c r="B26" s="27">
        <v>402</v>
      </c>
      <c r="C26" s="129" t="str">
        <f>_xlfn.XLOOKUP(__xlnm._FilterDatabase_157[[#This Row],[SAPSA Number]],'DS Point summary'!A:A,'DS Point summary'!B:B)</f>
        <v>Gary Mark</v>
      </c>
      <c r="D26" s="129" t="str">
        <f>_xlfn.XLOOKUP(__xlnm._FilterDatabase_157[[#This Row],[SAPSA Number]],'DS Point summary'!A:A,'DS Point summary'!C:C)</f>
        <v>Buchler</v>
      </c>
      <c r="E26" s="130" t="str">
        <f>_xlfn.XLOOKUP(__xlnm._FilterDatabase_157[[#This Row],[SAPSA Number]],'DS Point summary'!A:A,'DS Point summary'!D:D)</f>
        <v>GM</v>
      </c>
      <c r="F26" s="19" t="str">
        <f ca="1">_xlfn.XLOOKUP(__xlnm._FilterDatabase_157[[#This Row],[SAPSA Number]],'DS Point summary'!A:A,'DS Point summary'!E:E)</f>
        <v>S</v>
      </c>
      <c r="G26" s="132">
        <f ca="1">_xlfn.XLOOKUP(__xlnm._FilterDatabase_157[[#This Row],[SAPSA Number]],'DS Point summary'!A:A,'DS Point summary'!F:F)</f>
        <v>54</v>
      </c>
      <c r="H26" s="21" t="s">
        <v>684</v>
      </c>
      <c r="I26" s="23">
        <f t="shared" si="1"/>
        <v>0</v>
      </c>
      <c r="J26" s="24">
        <f t="shared" si="2"/>
        <v>0</v>
      </c>
      <c r="K26" s="25">
        <v>0</v>
      </c>
      <c r="L26" s="26">
        <v>0</v>
      </c>
      <c r="M26" s="25">
        <v>0</v>
      </c>
      <c r="N26" s="26">
        <v>0</v>
      </c>
      <c r="O26" s="25">
        <v>0</v>
      </c>
      <c r="P26" s="26">
        <v>0</v>
      </c>
      <c r="Q26" s="25">
        <v>0</v>
      </c>
      <c r="R26" s="26">
        <v>0</v>
      </c>
      <c r="S26" s="25">
        <v>0</v>
      </c>
      <c r="T26" s="26">
        <v>0</v>
      </c>
      <c r="U26" s="25">
        <v>0</v>
      </c>
      <c r="V26" s="26">
        <v>0</v>
      </c>
    </row>
    <row r="27" spans="1:22" ht="14.45" customHeight="1" x14ac:dyDescent="0.25">
      <c r="A27" s="19">
        <f t="shared" si="3"/>
        <v>9</v>
      </c>
      <c r="B27" s="98">
        <v>5304</v>
      </c>
      <c r="C27" s="129" t="str">
        <f>_xlfn.XLOOKUP(__xlnm._FilterDatabase_157[[#This Row],[SAPSA Number]],'DS Point summary'!A:A,'DS Point summary'!B:B)</f>
        <v>Johan Gerard</v>
      </c>
      <c r="D27" s="129" t="str">
        <f>_xlfn.XLOOKUP(__xlnm._FilterDatabase_157[[#This Row],[SAPSA Number]],'DS Point summary'!A:A,'DS Point summary'!C:C)</f>
        <v>Bultman</v>
      </c>
      <c r="E27" s="130" t="str">
        <f>_xlfn.XLOOKUP(__xlnm._FilterDatabase_157[[#This Row],[SAPSA Number]],'DS Point summary'!A:A,'DS Point summary'!D:D)</f>
        <v>JG</v>
      </c>
      <c r="F27" s="19" t="str">
        <f ca="1">_xlfn.XLOOKUP(__xlnm._FilterDatabase_157[[#This Row],[SAPSA Number]],'DS Point summary'!A:A,'DS Point summary'!E:E)</f>
        <v xml:space="preserve"> </v>
      </c>
      <c r="G27" s="132">
        <f ca="1">_xlfn.XLOOKUP(__xlnm._FilterDatabase_157[[#This Row],[SAPSA Number]],'DS Point summary'!A:A,'DS Point summary'!F:F)</f>
        <v>38</v>
      </c>
      <c r="H27" s="21" t="s">
        <v>684</v>
      </c>
      <c r="I27" s="23">
        <f t="shared" si="1"/>
        <v>0</v>
      </c>
      <c r="J27" s="24">
        <f t="shared" si="2"/>
        <v>0</v>
      </c>
      <c r="K27" s="25">
        <v>0</v>
      </c>
      <c r="L27" s="26">
        <v>0</v>
      </c>
      <c r="M27" s="25">
        <v>0</v>
      </c>
      <c r="N27" s="26">
        <v>0</v>
      </c>
      <c r="O27" s="25">
        <v>0</v>
      </c>
      <c r="P27" s="26">
        <v>0</v>
      </c>
      <c r="Q27" s="25">
        <v>0</v>
      </c>
      <c r="R27" s="26">
        <v>0</v>
      </c>
      <c r="S27" s="25">
        <v>0</v>
      </c>
      <c r="T27" s="26">
        <v>0</v>
      </c>
      <c r="U27" s="25">
        <v>0</v>
      </c>
      <c r="V27" s="26">
        <v>0</v>
      </c>
    </row>
    <row r="28" spans="1:22" ht="14.45" customHeight="1" x14ac:dyDescent="0.25">
      <c r="A28" s="19">
        <f t="shared" si="3"/>
        <v>9</v>
      </c>
      <c r="B28" s="27">
        <v>259</v>
      </c>
      <c r="C28" s="129" t="str">
        <f>_xlfn.XLOOKUP(__xlnm._FilterDatabase_157[[#This Row],[SAPSA Number]],'DS Point summary'!A:A,'DS Point summary'!B:B)</f>
        <v>Kathleen Beresford</v>
      </c>
      <c r="D28" s="129" t="str">
        <f>_xlfn.XLOOKUP(__xlnm._FilterDatabase_157[[#This Row],[SAPSA Number]],'DS Point summary'!A:A,'DS Point summary'!C:C)</f>
        <v>Carter</v>
      </c>
      <c r="E28" s="130" t="str">
        <f>_xlfn.XLOOKUP(__xlnm._FilterDatabase_157[[#This Row],[SAPSA Number]],'DS Point summary'!A:A,'DS Point summary'!D:D)</f>
        <v>KB</v>
      </c>
      <c r="F28" s="19" t="str">
        <f>_xlfn.XLOOKUP(__xlnm._FilterDatabase_157[[#This Row],[SAPSA Number]],'DS Point summary'!A:A,'DS Point summary'!E:E)</f>
        <v>Lady</v>
      </c>
      <c r="G28" s="132">
        <f ca="1">_xlfn.XLOOKUP(__xlnm._FilterDatabase_157[[#This Row],[SAPSA Number]],'DS Point summary'!A:A,'DS Point summary'!F:F)</f>
        <v>36</v>
      </c>
      <c r="H28" s="21" t="s">
        <v>684</v>
      </c>
      <c r="I28" s="23">
        <f t="shared" si="1"/>
        <v>0</v>
      </c>
      <c r="J28" s="24">
        <f t="shared" si="2"/>
        <v>0</v>
      </c>
      <c r="K28" s="25">
        <v>0</v>
      </c>
      <c r="L28" s="26">
        <v>0</v>
      </c>
      <c r="M28" s="25">
        <v>0</v>
      </c>
      <c r="N28" s="26">
        <v>0</v>
      </c>
      <c r="O28" s="25">
        <v>0</v>
      </c>
      <c r="P28" s="26">
        <v>0</v>
      </c>
      <c r="Q28" s="25">
        <v>0</v>
      </c>
      <c r="R28" s="26">
        <v>0</v>
      </c>
      <c r="S28" s="25">
        <v>0</v>
      </c>
      <c r="T28" s="26">
        <v>0</v>
      </c>
      <c r="U28" s="25">
        <v>0</v>
      </c>
      <c r="V28" s="26">
        <v>0</v>
      </c>
    </row>
    <row r="29" spans="1:22" ht="14.45" customHeight="1" x14ac:dyDescent="0.25">
      <c r="A29" s="19">
        <f t="shared" si="3"/>
        <v>9</v>
      </c>
      <c r="B29" s="27">
        <v>4316</v>
      </c>
      <c r="C29" s="129" t="str">
        <f>_xlfn.XLOOKUP(__xlnm._FilterDatabase_157[[#This Row],[SAPSA Number]],'DS Point summary'!A:A,'DS Point summary'!B:B)</f>
        <v>Wilhelm Jacobus</v>
      </c>
      <c r="D29" s="129" t="str">
        <f>_xlfn.XLOOKUP(__xlnm._FilterDatabase_157[[#This Row],[SAPSA Number]],'DS Point summary'!A:A,'DS Point summary'!C:C)</f>
        <v>Coetzee</v>
      </c>
      <c r="E29" s="130" t="str">
        <f>_xlfn.XLOOKUP(__xlnm._FilterDatabase_157[[#This Row],[SAPSA Number]],'DS Point summary'!A:A,'DS Point summary'!D:D)</f>
        <v>WJ</v>
      </c>
      <c r="F29" s="19" t="str">
        <f ca="1">_xlfn.XLOOKUP(__xlnm._FilterDatabase_157[[#This Row],[SAPSA Number]],'DS Point summary'!A:A,'DS Point summary'!E:E)</f>
        <v>S</v>
      </c>
      <c r="G29" s="132">
        <f ca="1">_xlfn.XLOOKUP(__xlnm._FilterDatabase_157[[#This Row],[SAPSA Number]],'DS Point summary'!A:A,'DS Point summary'!F:F)</f>
        <v>52</v>
      </c>
      <c r="H29" s="21" t="s">
        <v>684</v>
      </c>
      <c r="I29" s="23">
        <f t="shared" si="1"/>
        <v>0</v>
      </c>
      <c r="J29" s="24">
        <f t="shared" si="2"/>
        <v>0</v>
      </c>
      <c r="K29" s="25">
        <v>0</v>
      </c>
      <c r="L29" s="26">
        <v>0</v>
      </c>
      <c r="M29" s="25">
        <v>0</v>
      </c>
      <c r="N29" s="26">
        <v>0</v>
      </c>
      <c r="O29" s="25">
        <v>0</v>
      </c>
      <c r="P29" s="26">
        <v>0</v>
      </c>
      <c r="Q29" s="25">
        <v>0</v>
      </c>
      <c r="R29" s="26">
        <v>0</v>
      </c>
      <c r="S29" s="25">
        <v>0</v>
      </c>
      <c r="T29" s="26">
        <v>0</v>
      </c>
      <c r="U29" s="25">
        <v>0</v>
      </c>
      <c r="V29" s="26">
        <v>0</v>
      </c>
    </row>
    <row r="30" spans="1:22" ht="14.45" customHeight="1" x14ac:dyDescent="0.25">
      <c r="A30" s="19">
        <f t="shared" si="3"/>
        <v>9</v>
      </c>
      <c r="B30" s="27">
        <v>459</v>
      </c>
      <c r="C30" s="129" t="str">
        <f>_xlfn.XLOOKUP(__xlnm._FilterDatabase_157[[#This Row],[SAPSA Number]],'DS Point summary'!A:A,'DS Point summary'!B:B)</f>
        <v>Pieter Jacobus</v>
      </c>
      <c r="D30" s="129" t="str">
        <f>_xlfn.XLOOKUP(__xlnm._FilterDatabase_157[[#This Row],[SAPSA Number]],'DS Point summary'!A:A,'DS Point summary'!C:C)</f>
        <v>Conradie</v>
      </c>
      <c r="E30" s="130" t="str">
        <f>_xlfn.XLOOKUP(__xlnm._FilterDatabase_157[[#This Row],[SAPSA Number]],'DS Point summary'!A:A,'DS Point summary'!D:D)</f>
        <v>PJ</v>
      </c>
      <c r="F30" s="19" t="str">
        <f ca="1">_xlfn.XLOOKUP(__xlnm._FilterDatabase_157[[#This Row],[SAPSA Number]],'DS Point summary'!A:A,'DS Point summary'!E:E)</f>
        <v xml:space="preserve"> </v>
      </c>
      <c r="G30" s="132">
        <f ca="1">_xlfn.XLOOKUP(__xlnm._FilterDatabase_157[[#This Row],[SAPSA Number]],'DS Point summary'!A:A,'DS Point summary'!F:F)</f>
        <v>40</v>
      </c>
      <c r="H30" s="21" t="s">
        <v>684</v>
      </c>
      <c r="I30" s="23">
        <f t="shared" si="1"/>
        <v>0</v>
      </c>
      <c r="J30" s="24">
        <f t="shared" si="2"/>
        <v>0</v>
      </c>
      <c r="K30" s="25">
        <v>0</v>
      </c>
      <c r="L30" s="26">
        <v>0</v>
      </c>
      <c r="M30" s="25">
        <v>0</v>
      </c>
      <c r="N30" s="26">
        <v>0</v>
      </c>
      <c r="O30" s="25">
        <v>0</v>
      </c>
      <c r="P30" s="26">
        <v>0</v>
      </c>
      <c r="Q30" s="25">
        <v>0</v>
      </c>
      <c r="R30" s="26">
        <v>0</v>
      </c>
      <c r="S30" s="25">
        <v>0</v>
      </c>
      <c r="T30" s="26">
        <v>0</v>
      </c>
      <c r="U30" s="25">
        <v>0</v>
      </c>
      <c r="V30" s="26">
        <v>0</v>
      </c>
    </row>
    <row r="31" spans="1:22" ht="14.45" customHeight="1" x14ac:dyDescent="0.25">
      <c r="A31" s="19">
        <f t="shared" si="3"/>
        <v>9</v>
      </c>
      <c r="B31" s="27">
        <v>5023</v>
      </c>
      <c r="C31" s="129" t="str">
        <f>_xlfn.XLOOKUP(__xlnm._FilterDatabase_157[[#This Row],[SAPSA Number]],'DS Point summary'!A:A,'DS Point summary'!B:B)</f>
        <v>Jannie</v>
      </c>
      <c r="D31" s="129" t="str">
        <f>_xlfn.XLOOKUP(__xlnm._FilterDatabase_157[[#This Row],[SAPSA Number]],'DS Point summary'!A:A,'DS Point summary'!C:C)</f>
        <v>Conradie</v>
      </c>
      <c r="E31" s="130" t="str">
        <f>_xlfn.XLOOKUP(__xlnm._FilterDatabase_157[[#This Row],[SAPSA Number]],'DS Point summary'!A:A,'DS Point summary'!D:D)</f>
        <v>J</v>
      </c>
      <c r="F31" s="19" t="str">
        <f ca="1">_xlfn.XLOOKUP(__xlnm._FilterDatabase_157[[#This Row],[SAPSA Number]],'DS Point summary'!A:A,'DS Point summary'!E:E)</f>
        <v>SS</v>
      </c>
      <c r="G31" s="132">
        <f ca="1">_xlfn.XLOOKUP(__xlnm._FilterDatabase_157[[#This Row],[SAPSA Number]],'DS Point summary'!A:A,'DS Point summary'!F:F)</f>
        <v>72</v>
      </c>
      <c r="H31" s="21" t="s">
        <v>684</v>
      </c>
      <c r="I31" s="23">
        <f t="shared" si="1"/>
        <v>0</v>
      </c>
      <c r="J31" s="24">
        <f t="shared" si="2"/>
        <v>0</v>
      </c>
      <c r="K31" s="25">
        <v>0</v>
      </c>
      <c r="L31" s="26">
        <v>0</v>
      </c>
      <c r="M31" s="25">
        <v>0</v>
      </c>
      <c r="N31" s="26">
        <v>0</v>
      </c>
      <c r="O31" s="25">
        <v>0</v>
      </c>
      <c r="P31" s="26">
        <v>0</v>
      </c>
      <c r="Q31" s="25">
        <v>0</v>
      </c>
      <c r="R31" s="26">
        <v>0</v>
      </c>
      <c r="S31" s="25">
        <v>0</v>
      </c>
      <c r="T31" s="26">
        <v>0</v>
      </c>
      <c r="U31" s="25">
        <v>0</v>
      </c>
      <c r="V31" s="26">
        <v>0</v>
      </c>
    </row>
    <row r="32" spans="1:22" ht="14.45" customHeight="1" x14ac:dyDescent="0.25">
      <c r="A32" s="19">
        <f t="shared" si="3"/>
        <v>9</v>
      </c>
      <c r="B32" s="27">
        <v>5754</v>
      </c>
      <c r="C32" s="129" t="str">
        <f>_xlfn.XLOOKUP(__xlnm._FilterDatabase_157[[#This Row],[SAPSA Number]],'DS Point summary'!A:A,'DS Point summary'!B:B)</f>
        <v>Mosheen</v>
      </c>
      <c r="D32" s="129" t="str">
        <f>_xlfn.XLOOKUP(__xlnm._FilterDatabase_157[[#This Row],[SAPSA Number]],'DS Point summary'!A:A,'DS Point summary'!C:C)</f>
        <v>Daya</v>
      </c>
      <c r="E32" s="130" t="str">
        <f>_xlfn.XLOOKUP(__xlnm._FilterDatabase_157[[#This Row],[SAPSA Number]],'DS Point summary'!A:A,'DS Point summary'!D:D)</f>
        <v>M</v>
      </c>
      <c r="F32" s="19" t="str">
        <f ca="1">_xlfn.XLOOKUP(__xlnm._FilterDatabase_157[[#This Row],[SAPSA Number]],'DS Point summary'!A:A,'DS Point summary'!E:E)</f>
        <v xml:space="preserve"> </v>
      </c>
      <c r="G32" s="132">
        <f ca="1">_xlfn.XLOOKUP(__xlnm._FilterDatabase_157[[#This Row],[SAPSA Number]],'DS Point summary'!A:A,'DS Point summary'!F:F)</f>
        <v>42</v>
      </c>
      <c r="H32" s="21" t="s">
        <v>684</v>
      </c>
      <c r="I32" s="23">
        <f t="shared" si="1"/>
        <v>0</v>
      </c>
      <c r="J32" s="24">
        <f t="shared" si="2"/>
        <v>0</v>
      </c>
      <c r="K32" s="25">
        <v>0</v>
      </c>
      <c r="L32" s="26">
        <v>0</v>
      </c>
      <c r="M32" s="25">
        <v>0</v>
      </c>
      <c r="N32" s="26">
        <v>0</v>
      </c>
      <c r="O32" s="25">
        <v>0</v>
      </c>
      <c r="P32" s="26">
        <v>0</v>
      </c>
      <c r="Q32" s="25">
        <v>0</v>
      </c>
      <c r="R32" s="26">
        <v>0</v>
      </c>
      <c r="S32" s="25">
        <v>0</v>
      </c>
      <c r="T32" s="26">
        <v>0</v>
      </c>
      <c r="U32" s="25">
        <v>0</v>
      </c>
      <c r="V32" s="26">
        <v>0</v>
      </c>
    </row>
    <row r="33" spans="1:22" ht="14.45" customHeight="1" x14ac:dyDescent="0.25">
      <c r="A33" s="19">
        <f t="shared" si="3"/>
        <v>9</v>
      </c>
      <c r="B33" s="27">
        <v>6225</v>
      </c>
      <c r="C33" s="129" t="str">
        <f>_xlfn.XLOOKUP(__xlnm._FilterDatabase_157[[#This Row],[SAPSA Number]],'DS Point summary'!A:A,'DS Point summary'!B:B)</f>
        <v>Hannele Meliske</v>
      </c>
      <c r="D33" s="129" t="str">
        <f>_xlfn.XLOOKUP(__xlnm._FilterDatabase_157[[#This Row],[SAPSA Number]],'DS Point summary'!A:A,'DS Point summary'!C:C)</f>
        <v>de Villiers</v>
      </c>
      <c r="E33" s="130" t="str">
        <f>_xlfn.XLOOKUP(__xlnm._FilterDatabase_157[[#This Row],[SAPSA Number]],'DS Point summary'!A:A,'DS Point summary'!D:D)</f>
        <v>HM</v>
      </c>
      <c r="F33" s="19" t="str">
        <f>_xlfn.XLOOKUP(__xlnm._FilterDatabase_157[[#This Row],[SAPSA Number]],'DS Point summary'!A:A,'DS Point summary'!E:E)</f>
        <v>Lady</v>
      </c>
      <c r="G33" s="132">
        <f ca="1">_xlfn.XLOOKUP(__xlnm._FilterDatabase_157[[#This Row],[SAPSA Number]],'DS Point summary'!A:A,'DS Point summary'!F:F)</f>
        <v>40</v>
      </c>
      <c r="H33" s="21" t="s">
        <v>684</v>
      </c>
      <c r="I33" s="23">
        <f t="shared" si="1"/>
        <v>0</v>
      </c>
      <c r="J33" s="24">
        <f t="shared" si="2"/>
        <v>0</v>
      </c>
      <c r="K33" s="25">
        <v>0</v>
      </c>
      <c r="L33" s="26">
        <v>0</v>
      </c>
      <c r="M33" s="25">
        <v>0</v>
      </c>
      <c r="N33" s="26">
        <v>0</v>
      </c>
      <c r="O33" s="25">
        <v>0</v>
      </c>
      <c r="P33" s="26">
        <v>0</v>
      </c>
      <c r="Q33" s="25">
        <v>0</v>
      </c>
      <c r="R33" s="26">
        <v>0</v>
      </c>
      <c r="S33" s="25">
        <v>0</v>
      </c>
      <c r="T33" s="26">
        <v>0</v>
      </c>
      <c r="U33" s="25">
        <v>0</v>
      </c>
      <c r="V33" s="26">
        <v>0</v>
      </c>
    </row>
    <row r="34" spans="1:22" ht="14.45" customHeight="1" x14ac:dyDescent="0.25">
      <c r="A34" s="19">
        <f t="shared" si="3"/>
        <v>9</v>
      </c>
      <c r="B34" s="28">
        <v>6226</v>
      </c>
      <c r="C34" s="129" t="str">
        <f>_xlfn.XLOOKUP(__xlnm._FilterDatabase_157[[#This Row],[SAPSA Number]],'DS Point summary'!A:A,'DS Point summary'!B:B)</f>
        <v>Glenn Edward</v>
      </c>
      <c r="D34" s="129" t="str">
        <f>_xlfn.XLOOKUP(__xlnm._FilterDatabase_157[[#This Row],[SAPSA Number]],'DS Point summary'!A:A,'DS Point summary'!C:C)</f>
        <v>de Villiers</v>
      </c>
      <c r="E34" s="130" t="str">
        <f>_xlfn.XLOOKUP(__xlnm._FilterDatabase_157[[#This Row],[SAPSA Number]],'DS Point summary'!A:A,'DS Point summary'!D:D)</f>
        <v>GE</v>
      </c>
      <c r="F34" s="19" t="str">
        <f ca="1">_xlfn.XLOOKUP(__xlnm._FilterDatabase_157[[#This Row],[SAPSA Number]],'DS Point summary'!A:A,'DS Point summary'!E:E)</f>
        <v xml:space="preserve"> </v>
      </c>
      <c r="G34" s="132">
        <f ca="1">_xlfn.XLOOKUP(__xlnm._FilterDatabase_157[[#This Row],[SAPSA Number]],'DS Point summary'!A:A,'DS Point summary'!F:F)</f>
        <v>45</v>
      </c>
      <c r="H34" s="21" t="s">
        <v>684</v>
      </c>
      <c r="I34" s="23">
        <f t="shared" ref="I34:I65" si="4">(IF(K34&gt;0,1,0)+(IF(L34&gt;0,1,0))+(IF(M34&gt;0,1,0))+(IF(N34&gt;0,1,0))+(IF(O34&gt;0,1,0))+(IF(P34&gt;0,1,0))+(IF(Q34&gt;0,1,0))+(IF(R34&gt;0,1,0))+(IF(S34&gt;0,1,0))+(IF(T34&gt;0,1,0))+(IF(U34&gt;0,1,0))+(IF(V34&gt;0,1,0)))</f>
        <v>0</v>
      </c>
      <c r="J34" s="24">
        <f t="shared" si="2"/>
        <v>0</v>
      </c>
      <c r="K34" s="25">
        <v>0</v>
      </c>
      <c r="L34" s="26">
        <v>0</v>
      </c>
      <c r="M34" s="25">
        <v>0</v>
      </c>
      <c r="N34" s="26">
        <v>0</v>
      </c>
      <c r="O34" s="25">
        <v>0</v>
      </c>
      <c r="P34" s="26">
        <v>0</v>
      </c>
      <c r="Q34" s="25">
        <v>0</v>
      </c>
      <c r="R34" s="26">
        <v>0</v>
      </c>
      <c r="S34" s="25">
        <v>0</v>
      </c>
      <c r="T34" s="26">
        <v>0</v>
      </c>
      <c r="U34" s="25">
        <v>0</v>
      </c>
      <c r="V34" s="26">
        <v>0</v>
      </c>
    </row>
    <row r="35" spans="1:22" ht="14.45" customHeight="1" x14ac:dyDescent="0.25">
      <c r="A35" s="19">
        <f t="shared" si="3"/>
        <v>9</v>
      </c>
      <c r="B35" s="27">
        <v>392</v>
      </c>
      <c r="C35" s="129" t="str">
        <f>_xlfn.XLOOKUP(__xlnm._FilterDatabase_157[[#This Row],[SAPSA Number]],'DS Point summary'!A:A,'DS Point summary'!B:B)</f>
        <v>Sasha-Lee</v>
      </c>
      <c r="D35" s="129" t="str">
        <f>_xlfn.XLOOKUP(__xlnm._FilterDatabase_157[[#This Row],[SAPSA Number]],'DS Point summary'!A:A,'DS Point summary'!C:C)</f>
        <v>Du Plessis</v>
      </c>
      <c r="E35" s="130" t="str">
        <f>_xlfn.XLOOKUP(__xlnm._FilterDatabase_157[[#This Row],[SAPSA Number]],'DS Point summary'!A:A,'DS Point summary'!D:D)</f>
        <v>SL</v>
      </c>
      <c r="F35" s="19" t="str">
        <f>_xlfn.XLOOKUP(__xlnm._FilterDatabase_157[[#This Row],[SAPSA Number]],'DS Point summary'!A:A,'DS Point summary'!E:E)</f>
        <v>Lady</v>
      </c>
      <c r="G35" s="132">
        <f ca="1">_xlfn.XLOOKUP(__xlnm._FilterDatabase_157[[#This Row],[SAPSA Number]],'DS Point summary'!A:A,'DS Point summary'!F:F)</f>
        <v>29</v>
      </c>
      <c r="H35" s="21" t="s">
        <v>684</v>
      </c>
      <c r="I35" s="23">
        <f t="shared" si="4"/>
        <v>0</v>
      </c>
      <c r="J35" s="24">
        <f t="shared" si="2"/>
        <v>0</v>
      </c>
      <c r="K35" s="25">
        <v>0</v>
      </c>
      <c r="L35" s="26">
        <v>0</v>
      </c>
      <c r="M35" s="25">
        <v>0</v>
      </c>
      <c r="N35" s="26">
        <v>0</v>
      </c>
      <c r="O35" s="25">
        <v>0</v>
      </c>
      <c r="P35" s="26">
        <v>0</v>
      </c>
      <c r="Q35" s="25">
        <v>0</v>
      </c>
      <c r="R35" s="26">
        <v>0</v>
      </c>
      <c r="S35" s="25">
        <v>0</v>
      </c>
      <c r="T35" s="26">
        <v>0</v>
      </c>
      <c r="U35" s="25">
        <v>0</v>
      </c>
      <c r="V35" s="26">
        <v>0</v>
      </c>
    </row>
    <row r="36" spans="1:22" ht="14.45" customHeight="1" x14ac:dyDescent="0.25">
      <c r="A36" s="19">
        <f t="shared" si="3"/>
        <v>9</v>
      </c>
      <c r="B36" s="20">
        <v>127</v>
      </c>
      <c r="C36" s="129" t="str">
        <f>_xlfn.XLOOKUP(__xlnm._FilterDatabase_157[[#This Row],[SAPSA Number]],'DS Point summary'!A:A,'DS Point summary'!B:B)</f>
        <v>Eurika Susara</v>
      </c>
      <c r="D36" s="129" t="str">
        <f>_xlfn.XLOOKUP(__xlnm._FilterDatabase_157[[#This Row],[SAPSA Number]],'DS Point summary'!A:A,'DS Point summary'!C:C)</f>
        <v>Du Plooy</v>
      </c>
      <c r="E36" s="130" t="str">
        <f>_xlfn.XLOOKUP(__xlnm._FilterDatabase_157[[#This Row],[SAPSA Number]],'DS Point summary'!A:A,'DS Point summary'!D:D)</f>
        <v>E</v>
      </c>
      <c r="F36" s="19" t="str">
        <f>_xlfn.XLOOKUP(__xlnm._FilterDatabase_157[[#This Row],[SAPSA Number]],'DS Point summary'!A:A,'DS Point summary'!E:E)</f>
        <v>SS</v>
      </c>
      <c r="G36" s="132">
        <f ca="1">_xlfn.XLOOKUP(__xlnm._FilterDatabase_157[[#This Row],[SAPSA Number]],'DS Point summary'!A:A,'DS Point summary'!F:F)</f>
        <v>63</v>
      </c>
      <c r="H36" s="21" t="s">
        <v>684</v>
      </c>
      <c r="I36" s="23">
        <f t="shared" si="4"/>
        <v>0</v>
      </c>
      <c r="J36" s="24">
        <f t="shared" si="2"/>
        <v>0</v>
      </c>
      <c r="K36" s="25">
        <v>0</v>
      </c>
      <c r="L36" s="26">
        <v>0</v>
      </c>
      <c r="M36" s="25">
        <v>0</v>
      </c>
      <c r="N36" s="26">
        <v>0</v>
      </c>
      <c r="O36" s="25">
        <v>0</v>
      </c>
      <c r="P36" s="26">
        <v>0</v>
      </c>
      <c r="Q36" s="25">
        <v>0</v>
      </c>
      <c r="R36" s="26">
        <v>0</v>
      </c>
      <c r="S36" s="25">
        <v>0</v>
      </c>
      <c r="T36" s="26">
        <v>0</v>
      </c>
      <c r="U36" s="25">
        <v>0</v>
      </c>
      <c r="V36" s="26">
        <v>0</v>
      </c>
    </row>
    <row r="37" spans="1:22" ht="14.45" customHeight="1" x14ac:dyDescent="0.25">
      <c r="A37" s="19">
        <f t="shared" si="3"/>
        <v>9</v>
      </c>
      <c r="B37" s="27">
        <v>393</v>
      </c>
      <c r="C37" s="129" t="str">
        <f>_xlfn.XLOOKUP(__xlnm._FilterDatabase_157[[#This Row],[SAPSA Number]],'DS Point summary'!A:A,'DS Point summary'!B:B)</f>
        <v>Robyn Angela</v>
      </c>
      <c r="D37" s="129" t="str">
        <f>_xlfn.XLOOKUP(__xlnm._FilterDatabase_157[[#This Row],[SAPSA Number]],'DS Point summary'!A:A,'DS Point summary'!C:C)</f>
        <v>Evans</v>
      </c>
      <c r="E37" s="130" t="str">
        <f>_xlfn.XLOOKUP(__xlnm._FilterDatabase_157[[#This Row],[SAPSA Number]],'DS Point summary'!A:A,'DS Point summary'!D:D)</f>
        <v>RA</v>
      </c>
      <c r="F37" s="19" t="str">
        <f>_xlfn.XLOOKUP(__xlnm._FilterDatabase_157[[#This Row],[SAPSA Number]],'DS Point summary'!A:A,'DS Point summary'!E:E)</f>
        <v>Lady</v>
      </c>
      <c r="G37" s="132">
        <f ca="1">_xlfn.XLOOKUP(__xlnm._FilterDatabase_157[[#This Row],[SAPSA Number]],'DS Point summary'!A:A,'DS Point summary'!F:F)</f>
        <v>57</v>
      </c>
      <c r="H37" s="21" t="s">
        <v>684</v>
      </c>
      <c r="I37" s="23">
        <f t="shared" si="4"/>
        <v>0</v>
      </c>
      <c r="J37" s="24">
        <f t="shared" si="2"/>
        <v>0</v>
      </c>
      <c r="K37" s="25">
        <v>0</v>
      </c>
      <c r="L37" s="26">
        <v>0</v>
      </c>
      <c r="M37" s="25">
        <v>0</v>
      </c>
      <c r="N37" s="26">
        <v>0</v>
      </c>
      <c r="O37" s="25">
        <v>0</v>
      </c>
      <c r="P37" s="26">
        <v>0</v>
      </c>
      <c r="Q37" s="25">
        <v>0</v>
      </c>
      <c r="R37" s="26">
        <v>0</v>
      </c>
      <c r="S37" s="25">
        <v>0</v>
      </c>
      <c r="T37" s="26">
        <v>0</v>
      </c>
      <c r="U37" s="25">
        <v>0</v>
      </c>
      <c r="V37" s="26">
        <v>0</v>
      </c>
    </row>
    <row r="38" spans="1:22" ht="14.45" customHeight="1" x14ac:dyDescent="0.25">
      <c r="A38" s="19">
        <f t="shared" si="3"/>
        <v>9</v>
      </c>
      <c r="B38" s="27">
        <v>3172</v>
      </c>
      <c r="C38" s="129" t="str">
        <f>_xlfn.XLOOKUP(__xlnm._FilterDatabase_157[[#This Row],[SAPSA Number]],'DS Point summary'!A:A,'DS Point summary'!B:B)</f>
        <v>Mervyn-John</v>
      </c>
      <c r="D38" s="129" t="str">
        <f>_xlfn.XLOOKUP(__xlnm._FilterDatabase_157[[#This Row],[SAPSA Number]],'DS Point summary'!A:A,'DS Point summary'!C:C)</f>
        <v>Evans</v>
      </c>
      <c r="E38" s="130" t="str">
        <f>_xlfn.XLOOKUP(__xlnm._FilterDatabase_157[[#This Row],[SAPSA Number]],'DS Point summary'!A:A,'DS Point summary'!D:D)</f>
        <v>MJ</v>
      </c>
      <c r="F38" s="19" t="str">
        <f ca="1">_xlfn.XLOOKUP(__xlnm._FilterDatabase_157[[#This Row],[SAPSA Number]],'DS Point summary'!A:A,'DS Point summary'!E:E)</f>
        <v>SS</v>
      </c>
      <c r="G38" s="132">
        <f ca="1">_xlfn.XLOOKUP(__xlnm._FilterDatabase_157[[#This Row],[SAPSA Number]],'DS Point summary'!A:A,'DS Point summary'!F:F)</f>
        <v>63</v>
      </c>
      <c r="H38" s="21" t="s">
        <v>684</v>
      </c>
      <c r="I38" s="23">
        <f t="shared" si="4"/>
        <v>0</v>
      </c>
      <c r="J38" s="24">
        <f t="shared" si="2"/>
        <v>0</v>
      </c>
      <c r="K38" s="25">
        <v>0</v>
      </c>
      <c r="L38" s="26">
        <v>0</v>
      </c>
      <c r="M38" s="25">
        <v>0</v>
      </c>
      <c r="N38" s="26">
        <v>0</v>
      </c>
      <c r="O38" s="25">
        <v>0</v>
      </c>
      <c r="P38" s="26">
        <v>0</v>
      </c>
      <c r="Q38" s="25">
        <v>0</v>
      </c>
      <c r="R38" s="26">
        <v>0</v>
      </c>
      <c r="S38" s="25">
        <v>0</v>
      </c>
      <c r="T38" s="26">
        <v>0</v>
      </c>
      <c r="U38" s="25">
        <v>0</v>
      </c>
      <c r="V38" s="26">
        <v>0</v>
      </c>
    </row>
    <row r="39" spans="1:22" ht="14.45" customHeight="1" x14ac:dyDescent="0.25">
      <c r="A39" s="19">
        <f t="shared" si="3"/>
        <v>9</v>
      </c>
      <c r="B39" s="28">
        <v>3173</v>
      </c>
      <c r="C39" s="129" t="str">
        <f>_xlfn.XLOOKUP(__xlnm._FilterDatabase_157[[#This Row],[SAPSA Number]],'DS Point summary'!A:A,'DS Point summary'!B:B)</f>
        <v>Garrett-John</v>
      </c>
      <c r="D39" s="129" t="str">
        <f>_xlfn.XLOOKUP(__xlnm._FilterDatabase_157[[#This Row],[SAPSA Number]],'DS Point summary'!A:A,'DS Point summary'!C:C)</f>
        <v>Evans</v>
      </c>
      <c r="E39" s="130" t="str">
        <f>_xlfn.XLOOKUP(__xlnm._FilterDatabase_157[[#This Row],[SAPSA Number]],'DS Point summary'!A:A,'DS Point summary'!D:D)</f>
        <v>G-J</v>
      </c>
      <c r="F39" s="19" t="str">
        <f ca="1">_xlfn.XLOOKUP(__xlnm._FilterDatabase_157[[#This Row],[SAPSA Number]],'DS Point summary'!A:A,'DS Point summary'!E:E)</f>
        <v xml:space="preserve"> </v>
      </c>
      <c r="G39" s="132">
        <f ca="1">_xlfn.XLOOKUP(__xlnm._FilterDatabase_157[[#This Row],[SAPSA Number]],'DS Point summary'!A:A,'DS Point summary'!F:F)</f>
        <v>29</v>
      </c>
      <c r="H39" s="21" t="s">
        <v>684</v>
      </c>
      <c r="I39" s="23">
        <f t="shared" si="4"/>
        <v>0</v>
      </c>
      <c r="J39" s="24">
        <f t="shared" si="2"/>
        <v>0</v>
      </c>
      <c r="K39" s="25">
        <v>0</v>
      </c>
      <c r="L39" s="26">
        <v>0</v>
      </c>
      <c r="M39" s="25">
        <v>0</v>
      </c>
      <c r="N39" s="26">
        <v>0</v>
      </c>
      <c r="O39" s="25">
        <v>0</v>
      </c>
      <c r="P39" s="26">
        <v>0</v>
      </c>
      <c r="Q39" s="25">
        <v>0</v>
      </c>
      <c r="R39" s="26">
        <v>0</v>
      </c>
      <c r="S39" s="25">
        <v>0</v>
      </c>
      <c r="T39" s="26">
        <v>0</v>
      </c>
      <c r="U39" s="25">
        <v>0</v>
      </c>
      <c r="V39" s="26">
        <v>0</v>
      </c>
    </row>
    <row r="40" spans="1:22" ht="14.45" customHeight="1" x14ac:dyDescent="0.25">
      <c r="A40" s="19">
        <f t="shared" si="3"/>
        <v>9</v>
      </c>
      <c r="B40" s="28">
        <v>3369</v>
      </c>
      <c r="C40" s="129" t="str">
        <f>_xlfn.XLOOKUP(__xlnm._FilterDatabase_157[[#This Row],[SAPSA Number]],'DS Point summary'!A:A,'DS Point summary'!B:B)</f>
        <v>Bruce Alan John</v>
      </c>
      <c r="D40" s="129" t="str">
        <f>_xlfn.XLOOKUP(__xlnm._FilterDatabase_157[[#This Row],[SAPSA Number]],'DS Point summary'!A:A,'DS Point summary'!C:C)</f>
        <v>Foreman</v>
      </c>
      <c r="E40" s="130" t="str">
        <f>_xlfn.XLOOKUP(__xlnm._FilterDatabase_157[[#This Row],[SAPSA Number]],'DS Point summary'!A:A,'DS Point summary'!D:D)</f>
        <v>BAJ</v>
      </c>
      <c r="F40" s="19" t="str">
        <f ca="1">_xlfn.XLOOKUP(__xlnm._FilterDatabase_157[[#This Row],[SAPSA Number]],'DS Point summary'!A:A,'DS Point summary'!E:E)</f>
        <v>S</v>
      </c>
      <c r="G40" s="132">
        <f ca="1">_xlfn.XLOOKUP(__xlnm._FilterDatabase_157[[#This Row],[SAPSA Number]],'DS Point summary'!A:A,'DS Point summary'!F:F)</f>
        <v>51</v>
      </c>
      <c r="H40" s="21" t="s">
        <v>684</v>
      </c>
      <c r="I40" s="23">
        <f t="shared" si="4"/>
        <v>0</v>
      </c>
      <c r="J40" s="24">
        <f t="shared" si="2"/>
        <v>0</v>
      </c>
      <c r="K40" s="25">
        <v>0</v>
      </c>
      <c r="L40" s="26">
        <v>0</v>
      </c>
      <c r="M40" s="25">
        <v>0</v>
      </c>
      <c r="N40" s="26">
        <v>0</v>
      </c>
      <c r="O40" s="25">
        <v>0</v>
      </c>
      <c r="P40" s="26">
        <v>0</v>
      </c>
      <c r="Q40" s="25">
        <v>0</v>
      </c>
      <c r="R40" s="26">
        <v>0</v>
      </c>
      <c r="S40" s="25">
        <v>0</v>
      </c>
      <c r="T40" s="26">
        <v>0</v>
      </c>
      <c r="U40" s="25">
        <v>0</v>
      </c>
      <c r="V40" s="26">
        <v>0</v>
      </c>
    </row>
    <row r="41" spans="1:22" ht="14.45" customHeight="1" x14ac:dyDescent="0.25">
      <c r="A41" s="19">
        <f t="shared" si="3"/>
        <v>9</v>
      </c>
      <c r="B41" s="98">
        <v>141</v>
      </c>
      <c r="C41" s="129" t="str">
        <f>_xlfn.XLOOKUP(__xlnm._FilterDatabase_157[[#This Row],[SAPSA Number]],'DS Point summary'!A:A,'DS Point summary'!B:B)</f>
        <v>Francois Waldeck</v>
      </c>
      <c r="D41" s="129" t="str">
        <f>_xlfn.XLOOKUP(__xlnm._FilterDatabase_157[[#This Row],[SAPSA Number]],'DS Point summary'!A:A,'DS Point summary'!C:C)</f>
        <v>Fouche</v>
      </c>
      <c r="E41" s="130" t="str">
        <f>_xlfn.XLOOKUP(__xlnm._FilterDatabase_157[[#This Row],[SAPSA Number]],'DS Point summary'!A:A,'DS Point summary'!D:D)</f>
        <v>FW</v>
      </c>
      <c r="F41" s="19" t="str">
        <f ca="1">_xlfn.XLOOKUP(__xlnm._FilterDatabase_157[[#This Row],[SAPSA Number]],'DS Point summary'!A:A,'DS Point summary'!E:E)</f>
        <v>S</v>
      </c>
      <c r="G41" s="132">
        <f ca="1">_xlfn.XLOOKUP(__xlnm._FilterDatabase_157[[#This Row],[SAPSA Number]],'DS Point summary'!A:A,'DS Point summary'!F:F)</f>
        <v>52</v>
      </c>
      <c r="H41" s="21" t="s">
        <v>684</v>
      </c>
      <c r="I41" s="23">
        <f t="shared" si="4"/>
        <v>0</v>
      </c>
      <c r="J41" s="24">
        <f t="shared" si="2"/>
        <v>0</v>
      </c>
      <c r="K41" s="25">
        <v>0</v>
      </c>
      <c r="L41" s="26">
        <v>0</v>
      </c>
      <c r="M41" s="25">
        <v>0</v>
      </c>
      <c r="N41" s="26">
        <v>0</v>
      </c>
      <c r="O41" s="25">
        <v>0</v>
      </c>
      <c r="P41" s="26">
        <v>0</v>
      </c>
      <c r="Q41" s="25">
        <v>0</v>
      </c>
      <c r="R41" s="26">
        <v>0</v>
      </c>
      <c r="S41" s="25">
        <v>0</v>
      </c>
      <c r="T41" s="26">
        <v>0</v>
      </c>
      <c r="U41" s="25">
        <v>0</v>
      </c>
      <c r="V41" s="26">
        <v>0</v>
      </c>
    </row>
    <row r="42" spans="1:22" ht="14.45" customHeight="1" x14ac:dyDescent="0.25">
      <c r="A42" s="19">
        <f t="shared" si="3"/>
        <v>9</v>
      </c>
      <c r="B42" s="27">
        <v>1142</v>
      </c>
      <c r="C42" s="129" t="str">
        <f>_xlfn.XLOOKUP(__xlnm._FilterDatabase_157[[#This Row],[SAPSA Number]],'DS Point summary'!A:A,'DS Point summary'!B:B)</f>
        <v>Craig John</v>
      </c>
      <c r="D42" s="129" t="str">
        <f>_xlfn.XLOOKUP(__xlnm._FilterDatabase_157[[#This Row],[SAPSA Number]],'DS Point summary'!A:A,'DS Point summary'!C:C)</f>
        <v>Franck</v>
      </c>
      <c r="E42" s="130" t="str">
        <f>_xlfn.XLOOKUP(__xlnm._FilterDatabase_157[[#This Row],[SAPSA Number]],'DS Point summary'!A:A,'DS Point summary'!D:D)</f>
        <v>CJ</v>
      </c>
      <c r="F42" s="19" t="str">
        <f ca="1">_xlfn.XLOOKUP(__xlnm._FilterDatabase_157[[#This Row],[SAPSA Number]],'DS Point summary'!A:A,'DS Point summary'!E:E)</f>
        <v xml:space="preserve"> </v>
      </c>
      <c r="G42" s="132">
        <f ca="1">_xlfn.XLOOKUP(__xlnm._FilterDatabase_157[[#This Row],[SAPSA Number]],'DS Point summary'!A:A,'DS Point summary'!F:F)</f>
        <v>49</v>
      </c>
      <c r="H42" s="21" t="s">
        <v>684</v>
      </c>
      <c r="I42" s="23">
        <f t="shared" si="4"/>
        <v>0</v>
      </c>
      <c r="J42" s="24">
        <f t="shared" si="2"/>
        <v>0</v>
      </c>
      <c r="K42" s="25">
        <v>0</v>
      </c>
      <c r="L42" s="26">
        <v>0</v>
      </c>
      <c r="M42" s="25">
        <v>0</v>
      </c>
      <c r="N42" s="26">
        <v>0</v>
      </c>
      <c r="O42" s="25">
        <v>0</v>
      </c>
      <c r="P42" s="26">
        <v>0</v>
      </c>
      <c r="Q42" s="25">
        <v>0</v>
      </c>
      <c r="R42" s="26">
        <v>0</v>
      </c>
      <c r="S42" s="25">
        <v>0</v>
      </c>
      <c r="T42" s="26">
        <v>0</v>
      </c>
      <c r="U42" s="25">
        <v>0</v>
      </c>
      <c r="V42" s="26">
        <v>0</v>
      </c>
    </row>
    <row r="43" spans="1:22" ht="14.45" customHeight="1" x14ac:dyDescent="0.25">
      <c r="A43" s="19">
        <f t="shared" si="3"/>
        <v>9</v>
      </c>
      <c r="B43" s="28">
        <v>3416</v>
      </c>
      <c r="C43" s="129" t="str">
        <f>_xlfn.XLOOKUP(__xlnm._FilterDatabase_157[[#This Row],[SAPSA Number]],'DS Point summary'!A:A,'DS Point summary'!B:B)</f>
        <v>Enrico Giovanni</v>
      </c>
      <c r="D43" s="129" t="str">
        <f>_xlfn.XLOOKUP(__xlnm._FilterDatabase_157[[#This Row],[SAPSA Number]],'DS Point summary'!A:A,'DS Point summary'!C:C)</f>
        <v>Galetti</v>
      </c>
      <c r="E43" s="130" t="str">
        <f>_xlfn.XLOOKUP(__xlnm._FilterDatabase_157[[#This Row],[SAPSA Number]],'DS Point summary'!A:A,'DS Point summary'!D:D)</f>
        <v>EG</v>
      </c>
      <c r="F43" s="19" t="str">
        <f ca="1">_xlfn.XLOOKUP(__xlnm._FilterDatabase_157[[#This Row],[SAPSA Number]],'DS Point summary'!A:A,'DS Point summary'!E:E)</f>
        <v xml:space="preserve"> </v>
      </c>
      <c r="G43" s="132">
        <f ca="1">_xlfn.XLOOKUP(__xlnm._FilterDatabase_157[[#This Row],[SAPSA Number]],'DS Point summary'!A:A,'DS Point summary'!F:F)</f>
        <v>39</v>
      </c>
      <c r="H43" s="21" t="s">
        <v>684</v>
      </c>
      <c r="I43" s="23">
        <f t="shared" si="4"/>
        <v>0</v>
      </c>
      <c r="J43" s="24">
        <f t="shared" si="2"/>
        <v>0</v>
      </c>
      <c r="K43" s="25">
        <v>0</v>
      </c>
      <c r="L43" s="26">
        <v>0</v>
      </c>
      <c r="M43" s="25">
        <v>0</v>
      </c>
      <c r="N43" s="26">
        <v>0</v>
      </c>
      <c r="O43" s="25">
        <v>0</v>
      </c>
      <c r="P43" s="26">
        <v>0</v>
      </c>
      <c r="Q43" s="25">
        <v>0</v>
      </c>
      <c r="R43" s="26">
        <v>0</v>
      </c>
      <c r="S43" s="25">
        <v>0</v>
      </c>
      <c r="T43" s="26">
        <v>0</v>
      </c>
      <c r="U43" s="25">
        <v>0</v>
      </c>
      <c r="V43" s="26">
        <v>0</v>
      </c>
    </row>
    <row r="44" spans="1:22" ht="14.45" customHeight="1" x14ac:dyDescent="0.25">
      <c r="A44" s="19">
        <f t="shared" si="3"/>
        <v>9</v>
      </c>
      <c r="B44" s="27">
        <v>5972</v>
      </c>
      <c r="C44" s="129" t="str">
        <f>_xlfn.XLOOKUP(__xlnm._FilterDatabase_157[[#This Row],[SAPSA Number]],'DS Point summary'!A:A,'DS Point summary'!B:B)</f>
        <v>Johannes Petrus</v>
      </c>
      <c r="D44" s="129" t="str">
        <f>_xlfn.XLOOKUP(__xlnm._FilterDatabase_157[[#This Row],[SAPSA Number]],'DS Point summary'!A:A,'DS Point summary'!C:C)</f>
        <v>Geldenhuys</v>
      </c>
      <c r="E44" s="130" t="str">
        <f>_xlfn.XLOOKUP(__xlnm._FilterDatabase_157[[#This Row],[SAPSA Number]],'DS Point summary'!A:A,'DS Point summary'!D:D)</f>
        <v>JP</v>
      </c>
      <c r="F44" s="19" t="str">
        <f ca="1">_xlfn.XLOOKUP(__xlnm._FilterDatabase_157[[#This Row],[SAPSA Number]],'DS Point summary'!A:A,'DS Point summary'!E:E)</f>
        <v xml:space="preserve"> </v>
      </c>
      <c r="G44" s="132">
        <f ca="1">_xlfn.XLOOKUP(__xlnm._FilterDatabase_157[[#This Row],[SAPSA Number]],'DS Point summary'!A:A,'DS Point summary'!F:F)</f>
        <v>45</v>
      </c>
      <c r="H44" s="21" t="s">
        <v>684</v>
      </c>
      <c r="I44" s="23">
        <f t="shared" si="4"/>
        <v>0</v>
      </c>
      <c r="J44" s="24">
        <f t="shared" si="2"/>
        <v>0</v>
      </c>
      <c r="K44" s="25">
        <v>0</v>
      </c>
      <c r="L44" s="26">
        <v>0</v>
      </c>
      <c r="M44" s="25">
        <v>0</v>
      </c>
      <c r="N44" s="26">
        <v>0</v>
      </c>
      <c r="O44" s="25">
        <v>0</v>
      </c>
      <c r="P44" s="26">
        <v>0</v>
      </c>
      <c r="Q44" s="25">
        <v>0</v>
      </c>
      <c r="R44" s="26">
        <v>0</v>
      </c>
      <c r="S44" s="25">
        <v>0</v>
      </c>
      <c r="T44" s="26">
        <v>0</v>
      </c>
      <c r="U44" s="25">
        <v>0</v>
      </c>
      <c r="V44" s="26">
        <v>0</v>
      </c>
    </row>
    <row r="45" spans="1:22" ht="14.45" customHeight="1" x14ac:dyDescent="0.25">
      <c r="A45" s="19">
        <f t="shared" si="3"/>
        <v>9</v>
      </c>
      <c r="B45" s="27">
        <v>5871</v>
      </c>
      <c r="C45" s="129" t="str">
        <f>_xlfn.XLOOKUP(__xlnm._FilterDatabase_157[[#This Row],[SAPSA Number]],'DS Point summary'!A:A,'DS Point summary'!B:B)</f>
        <v>Christopher Brent</v>
      </c>
      <c r="D45" s="129" t="str">
        <f>_xlfn.XLOOKUP(__xlnm._FilterDatabase_157[[#This Row],[SAPSA Number]],'DS Point summary'!A:A,'DS Point summary'!C:C)</f>
        <v>Gradwell</v>
      </c>
      <c r="E45" s="130" t="str">
        <f>_xlfn.XLOOKUP(__xlnm._FilterDatabase_157[[#This Row],[SAPSA Number]],'DS Point summary'!A:A,'DS Point summary'!D:D)</f>
        <v>CB</v>
      </c>
      <c r="F45" s="19" t="str">
        <f ca="1">_xlfn.XLOOKUP(__xlnm._FilterDatabase_157[[#This Row],[SAPSA Number]],'DS Point summary'!A:A,'DS Point summary'!E:E)</f>
        <v>SS</v>
      </c>
      <c r="G45" s="132">
        <f ca="1">_xlfn.XLOOKUP(__xlnm._FilterDatabase_157[[#This Row],[SAPSA Number]],'DS Point summary'!A:A,'DS Point summary'!F:F)</f>
        <v>66</v>
      </c>
      <c r="H45" s="21" t="s">
        <v>684</v>
      </c>
      <c r="I45" s="23">
        <f t="shared" si="4"/>
        <v>0</v>
      </c>
      <c r="J45" s="24">
        <f t="shared" si="2"/>
        <v>0</v>
      </c>
      <c r="K45" s="25">
        <v>0</v>
      </c>
      <c r="L45" s="26">
        <v>0</v>
      </c>
      <c r="M45" s="25">
        <v>0</v>
      </c>
      <c r="N45" s="26">
        <v>0</v>
      </c>
      <c r="O45" s="25">
        <v>0</v>
      </c>
      <c r="P45" s="26">
        <v>0</v>
      </c>
      <c r="Q45" s="25">
        <v>0</v>
      </c>
      <c r="R45" s="26">
        <v>0</v>
      </c>
      <c r="S45" s="25">
        <v>0</v>
      </c>
      <c r="T45" s="26">
        <v>0</v>
      </c>
      <c r="U45" s="25">
        <v>0</v>
      </c>
      <c r="V45" s="26">
        <v>0</v>
      </c>
    </row>
    <row r="46" spans="1:22" ht="14.45" customHeight="1" x14ac:dyDescent="0.25">
      <c r="A46" s="19">
        <f t="shared" si="3"/>
        <v>9</v>
      </c>
      <c r="B46" s="27">
        <v>1317</v>
      </c>
      <c r="C46" s="129" t="str">
        <f>_xlfn.XLOOKUP(__xlnm._FilterDatabase_157[[#This Row],[SAPSA Number]],'DS Point summary'!A:A,'DS Point summary'!B:B)</f>
        <v>Eben</v>
      </c>
      <c r="D46" s="129" t="str">
        <f>_xlfn.XLOOKUP(__xlnm._FilterDatabase_157[[#This Row],[SAPSA Number]],'DS Point summary'!A:A,'DS Point summary'!C:C)</f>
        <v>Grobbelaar</v>
      </c>
      <c r="E46" s="130" t="str">
        <f>_xlfn.XLOOKUP(__xlnm._FilterDatabase_157[[#This Row],[SAPSA Number]],'DS Point summary'!A:A,'DS Point summary'!D:D)</f>
        <v>E</v>
      </c>
      <c r="F46" s="19" t="str">
        <f ca="1">_xlfn.XLOOKUP(__xlnm._FilterDatabase_157[[#This Row],[SAPSA Number]],'DS Point summary'!A:A,'DS Point summary'!E:E)</f>
        <v xml:space="preserve"> </v>
      </c>
      <c r="G46" s="132">
        <f ca="1">_xlfn.XLOOKUP(__xlnm._FilterDatabase_157[[#This Row],[SAPSA Number]],'DS Point summary'!A:A,'DS Point summary'!F:F)</f>
        <v>41</v>
      </c>
      <c r="H46" s="21" t="s">
        <v>684</v>
      </c>
      <c r="I46" s="23">
        <f t="shared" si="4"/>
        <v>0</v>
      </c>
      <c r="J46" s="24">
        <f t="shared" si="2"/>
        <v>0</v>
      </c>
      <c r="K46" s="25">
        <v>0</v>
      </c>
      <c r="L46" s="26">
        <v>0</v>
      </c>
      <c r="M46" s="25">
        <v>0</v>
      </c>
      <c r="N46" s="26">
        <v>0</v>
      </c>
      <c r="O46" s="25">
        <v>0</v>
      </c>
      <c r="P46" s="26">
        <v>0</v>
      </c>
      <c r="Q46" s="25">
        <v>0</v>
      </c>
      <c r="R46" s="26">
        <v>0</v>
      </c>
      <c r="S46" s="25">
        <v>0</v>
      </c>
      <c r="T46" s="26">
        <v>0</v>
      </c>
      <c r="U46" s="25">
        <v>0</v>
      </c>
      <c r="V46" s="26">
        <v>0</v>
      </c>
    </row>
    <row r="47" spans="1:22" ht="14.25" customHeight="1" x14ac:dyDescent="0.25">
      <c r="A47" s="19">
        <f t="shared" si="3"/>
        <v>9</v>
      </c>
      <c r="B47" s="27">
        <v>3782</v>
      </c>
      <c r="C47" s="129" t="str">
        <f>_xlfn.XLOOKUP(__xlnm._FilterDatabase_157[[#This Row],[SAPSA Number]],'DS Point summary'!A:A,'DS Point summary'!B:B)</f>
        <v>Gary Athol</v>
      </c>
      <c r="D47" s="129" t="str">
        <f>_xlfn.XLOOKUP(__xlnm._FilterDatabase_157[[#This Row],[SAPSA Number]],'DS Point summary'!A:A,'DS Point summary'!C:C)</f>
        <v>Hagemann</v>
      </c>
      <c r="E47" s="130" t="str">
        <f>_xlfn.XLOOKUP(__xlnm._FilterDatabase_157[[#This Row],[SAPSA Number]],'DS Point summary'!A:A,'DS Point summary'!D:D)</f>
        <v>GA</v>
      </c>
      <c r="F47" s="19" t="str">
        <f ca="1">_xlfn.XLOOKUP(__xlnm._FilterDatabase_157[[#This Row],[SAPSA Number]],'DS Point summary'!A:A,'DS Point summary'!E:E)</f>
        <v>S</v>
      </c>
      <c r="G47" s="132">
        <f ca="1">_xlfn.XLOOKUP(__xlnm._FilterDatabase_157[[#This Row],[SAPSA Number]],'DS Point summary'!A:A,'DS Point summary'!F:F)</f>
        <v>52</v>
      </c>
      <c r="H47" s="21" t="s">
        <v>684</v>
      </c>
      <c r="I47" s="23">
        <f t="shared" si="4"/>
        <v>0</v>
      </c>
      <c r="J47" s="24">
        <f t="shared" si="2"/>
        <v>0</v>
      </c>
      <c r="K47" s="25">
        <v>0</v>
      </c>
      <c r="L47" s="26">
        <v>0</v>
      </c>
      <c r="M47" s="25">
        <v>0</v>
      </c>
      <c r="N47" s="26">
        <v>0</v>
      </c>
      <c r="O47" s="25">
        <v>0</v>
      </c>
      <c r="P47" s="26">
        <v>0</v>
      </c>
      <c r="Q47" s="25">
        <v>0</v>
      </c>
      <c r="R47" s="26">
        <v>0</v>
      </c>
      <c r="S47" s="25">
        <v>0</v>
      </c>
      <c r="T47" s="26">
        <v>0</v>
      </c>
      <c r="U47" s="25">
        <v>0</v>
      </c>
      <c r="V47" s="26">
        <v>0</v>
      </c>
    </row>
    <row r="48" spans="1:22" ht="14.45" customHeight="1" x14ac:dyDescent="0.25">
      <c r="A48" s="19">
        <f t="shared" si="3"/>
        <v>9</v>
      </c>
      <c r="B48" s="27">
        <v>6308</v>
      </c>
      <c r="C48" s="129" t="str">
        <f>_xlfn.XLOOKUP(__xlnm._FilterDatabase_157[[#This Row],[SAPSA Number]],'DS Point summary'!A:A,'DS Point summary'!B:B)</f>
        <v>James Matthew</v>
      </c>
      <c r="D48" s="129" t="str">
        <f>_xlfn.XLOOKUP(__xlnm._FilterDatabase_157[[#This Row],[SAPSA Number]],'DS Point summary'!A:A,'DS Point summary'!C:C)</f>
        <v>Hagemann</v>
      </c>
      <c r="E48" s="130" t="str">
        <f>_xlfn.XLOOKUP(__xlnm._FilterDatabase_157[[#This Row],[SAPSA Number]],'DS Point summary'!A:A,'DS Point summary'!D:D)</f>
        <v>JM</v>
      </c>
      <c r="F48" s="19" t="str">
        <f ca="1">_xlfn.XLOOKUP(__xlnm._FilterDatabase_157[[#This Row],[SAPSA Number]],'DS Point summary'!A:A,'DS Point summary'!E:E)</f>
        <v>Jnr</v>
      </c>
      <c r="G48" s="132">
        <f ca="1">_xlfn.XLOOKUP(__xlnm._FilterDatabase_157[[#This Row],[SAPSA Number]],'DS Point summary'!A:A,'DS Point summary'!F:F)</f>
        <v>17</v>
      </c>
      <c r="H48" s="21" t="s">
        <v>684</v>
      </c>
      <c r="I48" s="23">
        <f t="shared" si="4"/>
        <v>0</v>
      </c>
      <c r="J48" s="24">
        <f t="shared" si="2"/>
        <v>0</v>
      </c>
      <c r="K48" s="25">
        <v>0</v>
      </c>
      <c r="L48" s="26">
        <v>0</v>
      </c>
      <c r="M48" s="25">
        <v>0</v>
      </c>
      <c r="N48" s="26">
        <v>0</v>
      </c>
      <c r="O48" s="25">
        <v>0</v>
      </c>
      <c r="P48" s="26">
        <v>0</v>
      </c>
      <c r="Q48" s="25">
        <v>0</v>
      </c>
      <c r="R48" s="26">
        <v>0</v>
      </c>
      <c r="S48" s="25">
        <v>0</v>
      </c>
      <c r="T48" s="26">
        <v>0</v>
      </c>
      <c r="U48" s="25">
        <v>0</v>
      </c>
      <c r="V48" s="26">
        <v>0</v>
      </c>
    </row>
    <row r="49" spans="1:22" ht="14.45" customHeight="1" x14ac:dyDescent="0.25">
      <c r="A49" s="19">
        <f t="shared" si="3"/>
        <v>9</v>
      </c>
      <c r="B49" s="27">
        <v>1162</v>
      </c>
      <c r="C49" s="129" t="str">
        <f>_xlfn.XLOOKUP(__xlnm._FilterDatabase_157[[#This Row],[SAPSA Number]],'DS Point summary'!A:A,'DS Point summary'!B:B)</f>
        <v>Marinus Anton</v>
      </c>
      <c r="D49" s="129" t="str">
        <f>_xlfn.XLOOKUP(__xlnm._FilterDatabase_157[[#This Row],[SAPSA Number]],'DS Point summary'!A:A,'DS Point summary'!C:C)</f>
        <v>Hefer</v>
      </c>
      <c r="E49" s="130" t="str">
        <f>_xlfn.XLOOKUP(__xlnm._FilterDatabase_157[[#This Row],[SAPSA Number]],'DS Point summary'!A:A,'DS Point summary'!D:D)</f>
        <v>MA</v>
      </c>
      <c r="F49" s="19" t="str">
        <f ca="1">_xlfn.XLOOKUP(__xlnm._FilterDatabase_157[[#This Row],[SAPSA Number]],'DS Point summary'!A:A,'DS Point summary'!E:E)</f>
        <v>SS</v>
      </c>
      <c r="G49" s="132">
        <f ca="1">_xlfn.XLOOKUP(__xlnm._FilterDatabase_157[[#This Row],[SAPSA Number]],'DS Point summary'!A:A,'DS Point summary'!F:F)</f>
        <v>63</v>
      </c>
      <c r="H49" s="21" t="s">
        <v>684</v>
      </c>
      <c r="I49" s="23">
        <f t="shared" si="4"/>
        <v>0</v>
      </c>
      <c r="J49" s="24">
        <f t="shared" si="2"/>
        <v>0</v>
      </c>
      <c r="K49" s="25">
        <v>0</v>
      </c>
      <c r="L49" s="26">
        <v>0</v>
      </c>
      <c r="M49" s="25">
        <v>0</v>
      </c>
      <c r="N49" s="26">
        <v>0</v>
      </c>
      <c r="O49" s="25">
        <v>0</v>
      </c>
      <c r="P49" s="26">
        <v>0</v>
      </c>
      <c r="Q49" s="25">
        <v>0</v>
      </c>
      <c r="R49" s="26">
        <v>0</v>
      </c>
      <c r="S49" s="25">
        <v>0</v>
      </c>
      <c r="T49" s="26">
        <v>0</v>
      </c>
      <c r="U49" s="25">
        <v>0</v>
      </c>
      <c r="V49" s="26">
        <v>0</v>
      </c>
    </row>
    <row r="50" spans="1:22" ht="14.45" customHeight="1" x14ac:dyDescent="0.25">
      <c r="A50" s="19">
        <f t="shared" si="3"/>
        <v>9</v>
      </c>
      <c r="B50" s="27">
        <v>645</v>
      </c>
      <c r="C50" s="129" t="str">
        <f>_xlfn.XLOOKUP(__xlnm._FilterDatabase_157[[#This Row],[SAPSA Number]],'DS Point summary'!A:A,'DS Point summary'!B:B)</f>
        <v>Lukas Marthinus</v>
      </c>
      <c r="D50" s="129" t="str">
        <f>_xlfn.XLOOKUP(__xlnm._FilterDatabase_157[[#This Row],[SAPSA Number]],'DS Point summary'!A:A,'DS Point summary'!C:C)</f>
        <v>Janse van Rensburg</v>
      </c>
      <c r="E50" s="130" t="str">
        <f>_xlfn.XLOOKUP(__xlnm._FilterDatabase_157[[#This Row],[SAPSA Number]],'DS Point summary'!A:A,'DS Point summary'!D:D)</f>
        <v>LM</v>
      </c>
      <c r="F50" s="19" t="str">
        <f ca="1">_xlfn.XLOOKUP(__xlnm._FilterDatabase_157[[#This Row],[SAPSA Number]],'DS Point summary'!A:A,'DS Point summary'!E:E)</f>
        <v xml:space="preserve"> </v>
      </c>
      <c r="G50" s="132">
        <f ca="1">_xlfn.XLOOKUP(__xlnm._FilterDatabase_157[[#This Row],[SAPSA Number]],'DS Point summary'!A:A,'DS Point summary'!F:F)</f>
        <v>27</v>
      </c>
      <c r="H50" s="21" t="s">
        <v>684</v>
      </c>
      <c r="I50" s="23">
        <f t="shared" si="4"/>
        <v>0</v>
      </c>
      <c r="J50" s="24">
        <f t="shared" si="2"/>
        <v>0</v>
      </c>
      <c r="K50" s="25">
        <v>0</v>
      </c>
      <c r="L50" s="26">
        <v>0</v>
      </c>
      <c r="M50" s="25">
        <v>0</v>
      </c>
      <c r="N50" s="26">
        <v>0</v>
      </c>
      <c r="O50" s="25">
        <v>0</v>
      </c>
      <c r="P50" s="26">
        <v>0</v>
      </c>
      <c r="Q50" s="25">
        <v>0</v>
      </c>
      <c r="R50" s="26">
        <v>0</v>
      </c>
      <c r="S50" s="25">
        <v>0</v>
      </c>
      <c r="T50" s="26">
        <v>0</v>
      </c>
      <c r="U50" s="25">
        <v>0</v>
      </c>
      <c r="V50" s="26">
        <v>0</v>
      </c>
    </row>
    <row r="51" spans="1:22" ht="14.45" customHeight="1" x14ac:dyDescent="0.25">
      <c r="A51" s="19">
        <f t="shared" si="3"/>
        <v>9</v>
      </c>
      <c r="B51" s="27">
        <v>2655</v>
      </c>
      <c r="C51" s="129" t="str">
        <f>_xlfn.XLOOKUP(__xlnm._FilterDatabase_157[[#This Row],[SAPSA Number]],'DS Point summary'!A:A,'DS Point summary'!B:B)</f>
        <v>Ruben</v>
      </c>
      <c r="D51" s="129" t="str">
        <f>_xlfn.XLOOKUP(__xlnm._FilterDatabase_157[[#This Row],[SAPSA Number]],'DS Point summary'!A:A,'DS Point summary'!C:C)</f>
        <v>Joubert</v>
      </c>
      <c r="E51" s="130" t="str">
        <f>_xlfn.XLOOKUP(__xlnm._FilterDatabase_157[[#This Row],[SAPSA Number]],'DS Point summary'!A:A,'DS Point summary'!D:D)</f>
        <v>R</v>
      </c>
      <c r="F51" s="19" t="str">
        <f>_xlfn.XLOOKUP(__xlnm._FilterDatabase_157[[#This Row],[SAPSA Number]],'DS Point summary'!A:A,'DS Point summary'!E:E)</f>
        <v>S Jnr</v>
      </c>
      <c r="G51" s="132">
        <f ca="1">_xlfn.XLOOKUP(__xlnm._FilterDatabase_157[[#This Row],[SAPSA Number]],'DS Point summary'!A:A,'DS Point summary'!F:F)</f>
        <v>15</v>
      </c>
      <c r="H51" s="21" t="s">
        <v>684</v>
      </c>
      <c r="I51" s="23">
        <f t="shared" si="4"/>
        <v>0</v>
      </c>
      <c r="J51" s="24">
        <f t="shared" si="2"/>
        <v>0</v>
      </c>
      <c r="K51" s="25">
        <v>0</v>
      </c>
      <c r="L51" s="26">
        <v>0</v>
      </c>
      <c r="M51" s="25">
        <v>0</v>
      </c>
      <c r="N51" s="26">
        <v>0</v>
      </c>
      <c r="O51" s="25">
        <v>0</v>
      </c>
      <c r="P51" s="26">
        <v>0</v>
      </c>
      <c r="Q51" s="25">
        <v>0</v>
      </c>
      <c r="R51" s="26">
        <v>0</v>
      </c>
      <c r="S51" s="25">
        <v>0</v>
      </c>
      <c r="T51" s="26">
        <v>0</v>
      </c>
      <c r="U51" s="25">
        <v>0</v>
      </c>
      <c r="V51" s="26">
        <v>0</v>
      </c>
    </row>
    <row r="52" spans="1:22" ht="14.45" customHeight="1" x14ac:dyDescent="0.25">
      <c r="A52" s="19">
        <f t="shared" si="3"/>
        <v>9</v>
      </c>
      <c r="B52" s="20">
        <v>3339</v>
      </c>
      <c r="C52" s="129" t="str">
        <f>_xlfn.XLOOKUP(__xlnm._FilterDatabase_157[[#This Row],[SAPSA Number]],'DS Point summary'!A:A,'DS Point summary'!B:B)</f>
        <v>Hendrik Johannes</v>
      </c>
      <c r="D52" s="129" t="str">
        <f>_xlfn.XLOOKUP(__xlnm._FilterDatabase_157[[#This Row],[SAPSA Number]],'DS Point summary'!A:A,'DS Point summary'!C:C)</f>
        <v>Joubert</v>
      </c>
      <c r="E52" s="130" t="str">
        <f>_xlfn.XLOOKUP(__xlnm._FilterDatabase_157[[#This Row],[SAPSA Number]],'DS Point summary'!A:A,'DS Point summary'!D:D)</f>
        <v>HJ</v>
      </c>
      <c r="F52" s="19" t="str">
        <f ca="1">_xlfn.XLOOKUP(__xlnm._FilterDatabase_157[[#This Row],[SAPSA Number]],'DS Point summary'!A:A,'DS Point summary'!E:E)</f>
        <v xml:space="preserve"> </v>
      </c>
      <c r="G52" s="132">
        <f ca="1">_xlfn.XLOOKUP(__xlnm._FilterDatabase_157[[#This Row],[SAPSA Number]],'DS Point summary'!A:A,'DS Point summary'!F:F)</f>
        <v>49</v>
      </c>
      <c r="H52" s="21" t="s">
        <v>684</v>
      </c>
      <c r="I52" s="23">
        <f t="shared" si="4"/>
        <v>0</v>
      </c>
      <c r="J52" s="24">
        <f t="shared" si="2"/>
        <v>0</v>
      </c>
      <c r="K52" s="25">
        <v>0</v>
      </c>
      <c r="L52" s="26">
        <v>0</v>
      </c>
      <c r="M52" s="25">
        <v>0</v>
      </c>
      <c r="N52" s="26">
        <v>0</v>
      </c>
      <c r="O52" s="25">
        <v>0</v>
      </c>
      <c r="P52" s="26">
        <v>0</v>
      </c>
      <c r="Q52" s="25">
        <v>0</v>
      </c>
      <c r="R52" s="26">
        <v>0</v>
      </c>
      <c r="S52" s="25">
        <v>0</v>
      </c>
      <c r="T52" s="26">
        <v>0</v>
      </c>
      <c r="U52" s="25">
        <v>0</v>
      </c>
      <c r="V52" s="26">
        <v>0</v>
      </c>
    </row>
    <row r="53" spans="1:22" ht="14.45" customHeight="1" x14ac:dyDescent="0.25">
      <c r="A53" s="19">
        <f>RANK(J53,J$2:J$140,0)</f>
        <v>9</v>
      </c>
      <c r="B53" s="27">
        <v>1684</v>
      </c>
      <c r="C53" s="129" t="str">
        <f>_xlfn.XLOOKUP(__xlnm._FilterDatabase_157[[#This Row],[SAPSA Number]],'DS Point summary'!A:A,'DS Point summary'!B:B)</f>
        <v>Ockert Tobias</v>
      </c>
      <c r="D53" s="129" t="str">
        <f>_xlfn.XLOOKUP(__xlnm._FilterDatabase_157[[#This Row],[SAPSA Number]],'DS Point summary'!A:A,'DS Point summary'!C:C)</f>
        <v>Kanis</v>
      </c>
      <c r="E53" s="130" t="str">
        <f>_xlfn.XLOOKUP(__xlnm._FilterDatabase_157[[#This Row],[SAPSA Number]],'DS Point summary'!A:A,'DS Point summary'!D:D)</f>
        <v>OT</v>
      </c>
      <c r="F53" s="19" t="str">
        <f ca="1">_xlfn.XLOOKUP(__xlnm._FilterDatabase_157[[#This Row],[SAPSA Number]],'DS Point summary'!A:A,'DS Point summary'!E:E)</f>
        <v>S</v>
      </c>
      <c r="G53" s="132">
        <f ca="1">_xlfn.XLOOKUP(__xlnm._FilterDatabase_157[[#This Row],[SAPSA Number]],'DS Point summary'!A:A,'DS Point summary'!F:F)</f>
        <v>58</v>
      </c>
      <c r="H53" s="21" t="s">
        <v>684</v>
      </c>
      <c r="I53" s="23">
        <f t="shared" si="4"/>
        <v>0</v>
      </c>
      <c r="J53" s="24">
        <f t="shared" si="2"/>
        <v>0</v>
      </c>
      <c r="K53" s="25">
        <v>0</v>
      </c>
      <c r="L53" s="26">
        <v>0</v>
      </c>
      <c r="M53" s="25">
        <v>0</v>
      </c>
      <c r="N53" s="26">
        <v>0</v>
      </c>
      <c r="O53" s="25">
        <v>0</v>
      </c>
      <c r="P53" s="26">
        <v>0</v>
      </c>
      <c r="Q53" s="25">
        <v>0</v>
      </c>
      <c r="R53" s="26">
        <v>0</v>
      </c>
      <c r="S53" s="25">
        <v>0</v>
      </c>
      <c r="T53" s="26">
        <v>0</v>
      </c>
      <c r="U53" s="25">
        <v>0</v>
      </c>
      <c r="V53" s="26">
        <v>0</v>
      </c>
    </row>
    <row r="54" spans="1:22" ht="14.45" customHeight="1" x14ac:dyDescent="0.25">
      <c r="A54" s="19">
        <f t="shared" ref="A54:A85" si="5">RANK(J54,J$2:J$136,0)</f>
        <v>9</v>
      </c>
      <c r="B54" s="27">
        <v>1923</v>
      </c>
      <c r="C54" s="129" t="str">
        <f>_xlfn.XLOOKUP(__xlnm._FilterDatabase_157[[#This Row],[SAPSA Number]],'DS Point summary'!A:A,'DS Point summary'!B:B)</f>
        <v>Johannes Stefanus</v>
      </c>
      <c r="D54" s="129" t="str">
        <f>_xlfn.XLOOKUP(__xlnm._FilterDatabase_157[[#This Row],[SAPSA Number]],'DS Point summary'!A:A,'DS Point summary'!C:C)</f>
        <v>Kemp</v>
      </c>
      <c r="E54" s="130" t="str">
        <f>_xlfn.XLOOKUP(__xlnm._FilterDatabase_157[[#This Row],[SAPSA Number]],'DS Point summary'!A:A,'DS Point summary'!D:D)</f>
        <v>JS</v>
      </c>
      <c r="F54" s="19" t="str">
        <f ca="1">_xlfn.XLOOKUP(__xlnm._FilterDatabase_157[[#This Row],[SAPSA Number]],'DS Point summary'!A:A,'DS Point summary'!E:E)</f>
        <v>SS</v>
      </c>
      <c r="G54" s="132">
        <f ca="1">_xlfn.XLOOKUP(__xlnm._FilterDatabase_157[[#This Row],[SAPSA Number]],'DS Point summary'!A:A,'DS Point summary'!F:F)</f>
        <v>65</v>
      </c>
      <c r="H54" s="21" t="s">
        <v>684</v>
      </c>
      <c r="I54" s="23">
        <f t="shared" si="4"/>
        <v>0</v>
      </c>
      <c r="J54" s="24">
        <f t="shared" si="2"/>
        <v>0</v>
      </c>
      <c r="K54" s="25">
        <v>0</v>
      </c>
      <c r="L54" s="26">
        <v>0</v>
      </c>
      <c r="M54" s="25">
        <v>0</v>
      </c>
      <c r="N54" s="26">
        <v>0</v>
      </c>
      <c r="O54" s="25">
        <v>0</v>
      </c>
      <c r="P54" s="26">
        <v>0</v>
      </c>
      <c r="Q54" s="25">
        <v>0</v>
      </c>
      <c r="R54" s="26">
        <v>0</v>
      </c>
      <c r="S54" s="25">
        <v>0</v>
      </c>
      <c r="T54" s="26">
        <v>0</v>
      </c>
      <c r="U54" s="25">
        <v>0</v>
      </c>
      <c r="V54" s="26">
        <v>0</v>
      </c>
    </row>
    <row r="55" spans="1:22" ht="14.45" customHeight="1" x14ac:dyDescent="0.25">
      <c r="A55" s="19">
        <f t="shared" si="5"/>
        <v>9</v>
      </c>
      <c r="B55" s="27">
        <v>4094</v>
      </c>
      <c r="C55" s="129" t="str">
        <f>_xlfn.XLOOKUP(__xlnm._FilterDatabase_157[[#This Row],[SAPSA Number]],'DS Point summary'!A:A,'DS Point summary'!B:B)</f>
        <v>Johan</v>
      </c>
      <c r="D55" s="129" t="str">
        <f>_xlfn.XLOOKUP(__xlnm._FilterDatabase_157[[#This Row],[SAPSA Number]],'DS Point summary'!A:A,'DS Point summary'!C:C)</f>
        <v>Kemp</v>
      </c>
      <c r="E55" s="130" t="str">
        <f>_xlfn.XLOOKUP(__xlnm._FilterDatabase_157[[#This Row],[SAPSA Number]],'DS Point summary'!A:A,'DS Point summary'!D:D)</f>
        <v>J</v>
      </c>
      <c r="F55" s="19" t="str">
        <f ca="1">_xlfn.XLOOKUP(__xlnm._FilterDatabase_157[[#This Row],[SAPSA Number]],'DS Point summary'!A:A,'DS Point summary'!E:E)</f>
        <v xml:space="preserve"> </v>
      </c>
      <c r="G55" s="132">
        <f ca="1">_xlfn.XLOOKUP(__xlnm._FilterDatabase_157[[#This Row],[SAPSA Number]],'DS Point summary'!A:A,'DS Point summary'!F:F)</f>
        <v>40</v>
      </c>
      <c r="H55" s="21" t="s">
        <v>684</v>
      </c>
      <c r="I55" s="23">
        <f t="shared" si="4"/>
        <v>0</v>
      </c>
      <c r="J55" s="24">
        <f t="shared" si="2"/>
        <v>0</v>
      </c>
      <c r="K55" s="25">
        <v>0</v>
      </c>
      <c r="L55" s="26">
        <v>0</v>
      </c>
      <c r="M55" s="25">
        <v>0</v>
      </c>
      <c r="N55" s="26">
        <v>0</v>
      </c>
      <c r="O55" s="25">
        <v>0</v>
      </c>
      <c r="P55" s="26">
        <v>0</v>
      </c>
      <c r="Q55" s="25">
        <v>0</v>
      </c>
      <c r="R55" s="26">
        <v>0</v>
      </c>
      <c r="S55" s="25">
        <v>0</v>
      </c>
      <c r="T55" s="26">
        <v>0</v>
      </c>
      <c r="U55" s="25">
        <v>0</v>
      </c>
      <c r="V55" s="26">
        <v>0</v>
      </c>
    </row>
    <row r="56" spans="1:22" ht="14.45" customHeight="1" x14ac:dyDescent="0.25">
      <c r="A56" s="19">
        <f t="shared" si="5"/>
        <v>9</v>
      </c>
      <c r="B56" s="27">
        <v>6434</v>
      </c>
      <c r="C56" s="129" t="str">
        <f>_xlfn.XLOOKUP(__xlnm._FilterDatabase_157[[#This Row],[SAPSA Number]],'DS Point summary'!A:A,'DS Point summary'!B:B)</f>
        <v>Francois Robert</v>
      </c>
      <c r="D56" s="129" t="str">
        <f>_xlfn.XLOOKUP(__xlnm._FilterDatabase_157[[#This Row],[SAPSA Number]],'DS Point summary'!A:A,'DS Point summary'!C:C)</f>
        <v>Koekemoer</v>
      </c>
      <c r="E56" s="130" t="str">
        <f>_xlfn.XLOOKUP(__xlnm._FilterDatabase_157[[#This Row],[SAPSA Number]],'DS Point summary'!A:A,'DS Point summary'!D:D)</f>
        <v>FR</v>
      </c>
      <c r="F56" s="19" t="str">
        <f ca="1">_xlfn.XLOOKUP(__xlnm._FilterDatabase_157[[#This Row],[SAPSA Number]],'DS Point summary'!A:A,'DS Point summary'!E:E)</f>
        <v xml:space="preserve"> </v>
      </c>
      <c r="G56" s="132">
        <f ca="1">_xlfn.XLOOKUP(__xlnm._FilterDatabase_157[[#This Row],[SAPSA Number]],'DS Point summary'!A:A,'DS Point summary'!F:F)</f>
        <v>41</v>
      </c>
      <c r="H56" s="21" t="s">
        <v>684</v>
      </c>
      <c r="I56" s="23">
        <f t="shared" si="4"/>
        <v>0</v>
      </c>
      <c r="J56" s="24">
        <f t="shared" si="2"/>
        <v>0</v>
      </c>
      <c r="K56" s="25">
        <v>0</v>
      </c>
      <c r="L56" s="26">
        <v>0</v>
      </c>
      <c r="M56" s="25">
        <v>0</v>
      </c>
      <c r="N56" s="26">
        <v>0</v>
      </c>
      <c r="O56" s="25">
        <v>0</v>
      </c>
      <c r="P56" s="26">
        <v>0</v>
      </c>
      <c r="Q56" s="25">
        <v>0</v>
      </c>
      <c r="R56" s="26">
        <v>0</v>
      </c>
      <c r="S56" s="25">
        <v>0</v>
      </c>
      <c r="T56" s="26">
        <v>0</v>
      </c>
      <c r="U56" s="25">
        <v>0</v>
      </c>
      <c r="V56" s="26">
        <v>0</v>
      </c>
    </row>
    <row r="57" spans="1:22" ht="14.45" customHeight="1" x14ac:dyDescent="0.25">
      <c r="A57" s="19">
        <f t="shared" si="5"/>
        <v>9</v>
      </c>
      <c r="B57" s="27">
        <v>191</v>
      </c>
      <c r="C57" s="129" t="str">
        <f>_xlfn.XLOOKUP(__xlnm._FilterDatabase_157[[#This Row],[SAPSA Number]],'DS Point summary'!A:A,'DS Point summary'!B:B)</f>
        <v>Joseph John</v>
      </c>
      <c r="D57" s="129" t="str">
        <f>_xlfn.XLOOKUP(__xlnm._FilterDatabase_157[[#This Row],[SAPSA Number]],'DS Point summary'!A:A,'DS Point summary'!C:C)</f>
        <v>Kriel</v>
      </c>
      <c r="E57" s="130" t="str">
        <f>_xlfn.XLOOKUP(__xlnm._FilterDatabase_157[[#This Row],[SAPSA Number]],'DS Point summary'!A:A,'DS Point summary'!D:D)</f>
        <v>JJ</v>
      </c>
      <c r="F57" s="19" t="str">
        <f ca="1">_xlfn.XLOOKUP(__xlnm._FilterDatabase_157[[#This Row],[SAPSA Number]],'DS Point summary'!A:A,'DS Point summary'!E:E)</f>
        <v>S</v>
      </c>
      <c r="G57" s="132">
        <f ca="1">_xlfn.XLOOKUP(__xlnm._FilterDatabase_157[[#This Row],[SAPSA Number]],'DS Point summary'!A:A,'DS Point summary'!F:F)</f>
        <v>59</v>
      </c>
      <c r="H57" s="21" t="s">
        <v>684</v>
      </c>
      <c r="I57" s="23">
        <f t="shared" si="4"/>
        <v>0</v>
      </c>
      <c r="J57" s="24">
        <f t="shared" si="2"/>
        <v>0</v>
      </c>
      <c r="K57" s="25">
        <v>0</v>
      </c>
      <c r="L57" s="26">
        <v>0</v>
      </c>
      <c r="M57" s="25">
        <v>0</v>
      </c>
      <c r="N57" s="26">
        <v>0</v>
      </c>
      <c r="O57" s="25">
        <v>0</v>
      </c>
      <c r="P57" s="26">
        <v>0</v>
      </c>
      <c r="Q57" s="25">
        <v>0</v>
      </c>
      <c r="R57" s="26">
        <v>0</v>
      </c>
      <c r="S57" s="25">
        <v>0</v>
      </c>
      <c r="T57" s="26">
        <v>0</v>
      </c>
      <c r="U57" s="25">
        <v>0</v>
      </c>
      <c r="V57" s="26">
        <v>0</v>
      </c>
    </row>
    <row r="58" spans="1:22" ht="14.45" customHeight="1" x14ac:dyDescent="0.25">
      <c r="A58" s="19">
        <f t="shared" si="5"/>
        <v>9</v>
      </c>
      <c r="B58" s="27">
        <v>199</v>
      </c>
      <c r="C58" s="129" t="str">
        <f>_xlfn.XLOOKUP(__xlnm._FilterDatabase_157[[#This Row],[SAPSA Number]],'DS Point summary'!A:A,'DS Point summary'!B:B)</f>
        <v>Susanna Johanna</v>
      </c>
      <c r="D58" s="129" t="str">
        <f>_xlfn.XLOOKUP(__xlnm._FilterDatabase_157[[#This Row],[SAPSA Number]],'DS Point summary'!A:A,'DS Point summary'!C:C)</f>
        <v>Kriel</v>
      </c>
      <c r="E58" s="130" t="str">
        <f>_xlfn.XLOOKUP(__xlnm._FilterDatabase_157[[#This Row],[SAPSA Number]],'DS Point summary'!A:A,'DS Point summary'!D:D)</f>
        <v>SJ</v>
      </c>
      <c r="F58" s="19" t="str">
        <f>_xlfn.XLOOKUP(__xlnm._FilterDatabase_157[[#This Row],[SAPSA Number]],'DS Point summary'!A:A,'DS Point summary'!E:E)</f>
        <v>Lady</v>
      </c>
      <c r="G58" s="132">
        <f ca="1">_xlfn.XLOOKUP(__xlnm._FilterDatabase_157[[#This Row],[SAPSA Number]],'DS Point summary'!A:A,'DS Point summary'!F:F)</f>
        <v>58</v>
      </c>
      <c r="H58" s="21" t="s">
        <v>684</v>
      </c>
      <c r="I58" s="23">
        <f t="shared" si="4"/>
        <v>0</v>
      </c>
      <c r="J58" s="24">
        <f t="shared" si="2"/>
        <v>0</v>
      </c>
      <c r="K58" s="25">
        <v>0</v>
      </c>
      <c r="L58" s="26">
        <v>0</v>
      </c>
      <c r="M58" s="25">
        <v>0</v>
      </c>
      <c r="N58" s="26">
        <v>0</v>
      </c>
      <c r="O58" s="25">
        <v>0</v>
      </c>
      <c r="P58" s="26">
        <v>0</v>
      </c>
      <c r="Q58" s="25">
        <v>0</v>
      </c>
      <c r="R58" s="26">
        <v>0</v>
      </c>
      <c r="S58" s="25">
        <v>0</v>
      </c>
      <c r="T58" s="26">
        <v>0</v>
      </c>
      <c r="U58" s="25">
        <v>0</v>
      </c>
      <c r="V58" s="26">
        <v>0</v>
      </c>
    </row>
    <row r="59" spans="1:22" ht="14.45" customHeight="1" x14ac:dyDescent="0.25">
      <c r="A59" s="19">
        <f t="shared" si="5"/>
        <v>9</v>
      </c>
      <c r="B59" s="27">
        <v>404</v>
      </c>
      <c r="C59" s="129" t="str">
        <f>_xlfn.XLOOKUP(__xlnm._FilterDatabase_157[[#This Row],[SAPSA Number]],'DS Point summary'!A:A,'DS Point summary'!B:B)</f>
        <v>Heinrich Gothfried</v>
      </c>
      <c r="D59" s="129" t="str">
        <f>_xlfn.XLOOKUP(__xlnm._FilterDatabase_157[[#This Row],[SAPSA Number]],'DS Point summary'!A:A,'DS Point summary'!C:C)</f>
        <v>Kruger</v>
      </c>
      <c r="E59" s="130" t="str">
        <f>_xlfn.XLOOKUP(__xlnm._FilterDatabase_157[[#This Row],[SAPSA Number]],'DS Point summary'!A:A,'DS Point summary'!D:D)</f>
        <v>HG</v>
      </c>
      <c r="F59" s="19" t="str">
        <f ca="1">_xlfn.XLOOKUP(__xlnm._FilterDatabase_157[[#This Row],[SAPSA Number]],'DS Point summary'!A:A,'DS Point summary'!E:E)</f>
        <v>SS</v>
      </c>
      <c r="G59" s="132">
        <f ca="1">_xlfn.XLOOKUP(__xlnm._FilterDatabase_157[[#This Row],[SAPSA Number]],'DS Point summary'!A:A,'DS Point summary'!F:F)</f>
        <v>66</v>
      </c>
      <c r="H59" s="21" t="s">
        <v>684</v>
      </c>
      <c r="I59" s="23">
        <f t="shared" si="4"/>
        <v>0</v>
      </c>
      <c r="J59" s="24">
        <f t="shared" si="2"/>
        <v>0</v>
      </c>
      <c r="K59" s="25">
        <v>0</v>
      </c>
      <c r="L59" s="26">
        <v>0</v>
      </c>
      <c r="M59" s="25">
        <v>0</v>
      </c>
      <c r="N59" s="26">
        <v>0</v>
      </c>
      <c r="O59" s="25">
        <v>0</v>
      </c>
      <c r="P59" s="26">
        <v>0</v>
      </c>
      <c r="Q59" s="25">
        <v>0</v>
      </c>
      <c r="R59" s="26">
        <v>0</v>
      </c>
      <c r="S59" s="25">
        <v>0</v>
      </c>
      <c r="T59" s="26">
        <v>0</v>
      </c>
      <c r="U59" s="25">
        <v>0</v>
      </c>
      <c r="V59" s="26">
        <v>0</v>
      </c>
    </row>
    <row r="60" spans="1:22" ht="14.45" customHeight="1" x14ac:dyDescent="0.25">
      <c r="A60" s="19">
        <f t="shared" si="5"/>
        <v>9</v>
      </c>
      <c r="B60" s="27">
        <v>4315</v>
      </c>
      <c r="C60" s="129" t="str">
        <f>_xlfn.XLOOKUP(__xlnm._FilterDatabase_157[[#This Row],[SAPSA Number]],'DS Point summary'!A:A,'DS Point summary'!B:B)</f>
        <v>Jessica</v>
      </c>
      <c r="D60" s="129" t="str">
        <f>_xlfn.XLOOKUP(__xlnm._FilterDatabase_157[[#This Row],[SAPSA Number]],'DS Point summary'!A:A,'DS Point summary'!C:C)</f>
        <v>Kruger</v>
      </c>
      <c r="E60" s="130" t="str">
        <f>_xlfn.XLOOKUP(__xlnm._FilterDatabase_157[[#This Row],[SAPSA Number]],'DS Point summary'!A:A,'DS Point summary'!D:D)</f>
        <v>J</v>
      </c>
      <c r="F60" s="19" t="str">
        <f>_xlfn.XLOOKUP(__xlnm._FilterDatabase_157[[#This Row],[SAPSA Number]],'DS Point summary'!A:A,'DS Point summary'!E:E)</f>
        <v>Lady</v>
      </c>
      <c r="G60" s="132">
        <f ca="1">_xlfn.XLOOKUP(__xlnm._FilterDatabase_157[[#This Row],[SAPSA Number]],'DS Point summary'!A:A,'DS Point summary'!F:F)</f>
        <v>39</v>
      </c>
      <c r="H60" s="21" t="s">
        <v>684</v>
      </c>
      <c r="I60" s="23">
        <f t="shared" si="4"/>
        <v>0</v>
      </c>
      <c r="J60" s="24">
        <f t="shared" si="2"/>
        <v>0</v>
      </c>
      <c r="K60" s="25">
        <v>0</v>
      </c>
      <c r="L60" s="26">
        <v>0</v>
      </c>
      <c r="M60" s="25">
        <v>0</v>
      </c>
      <c r="N60" s="26">
        <v>0</v>
      </c>
      <c r="O60" s="25">
        <v>0</v>
      </c>
      <c r="P60" s="26">
        <v>0</v>
      </c>
      <c r="Q60" s="25">
        <v>0</v>
      </c>
      <c r="R60" s="26">
        <v>0</v>
      </c>
      <c r="S60" s="25">
        <v>0</v>
      </c>
      <c r="T60" s="26">
        <v>0</v>
      </c>
      <c r="U60" s="25">
        <v>0</v>
      </c>
      <c r="V60" s="26">
        <v>0</v>
      </c>
    </row>
    <row r="61" spans="1:22" ht="14.45" customHeight="1" x14ac:dyDescent="0.25">
      <c r="A61" s="19">
        <f t="shared" si="5"/>
        <v>9</v>
      </c>
      <c r="B61" s="27">
        <v>252</v>
      </c>
      <c r="C61" s="129" t="str">
        <f>_xlfn.XLOOKUP(__xlnm._FilterDatabase_157[[#This Row],[SAPSA Number]],'DS Point summary'!A:A,'DS Point summary'!B:B)</f>
        <v>Deon</v>
      </c>
      <c r="D61" s="129" t="str">
        <f>_xlfn.XLOOKUP(__xlnm._FilterDatabase_157[[#This Row],[SAPSA Number]],'DS Point summary'!A:A,'DS Point summary'!C:C)</f>
        <v>Labuschagne</v>
      </c>
      <c r="E61" s="130" t="str">
        <f>_xlfn.XLOOKUP(__xlnm._FilterDatabase_157[[#This Row],[SAPSA Number]],'DS Point summary'!A:A,'DS Point summary'!D:D)</f>
        <v>D</v>
      </c>
      <c r="F61" s="19" t="str">
        <f ca="1">_xlfn.XLOOKUP(__xlnm._FilterDatabase_157[[#This Row],[SAPSA Number]],'DS Point summary'!A:A,'DS Point summary'!E:E)</f>
        <v>SS</v>
      </c>
      <c r="G61" s="132">
        <f ca="1">_xlfn.XLOOKUP(__xlnm._FilterDatabase_157[[#This Row],[SAPSA Number]],'DS Point summary'!A:A,'DS Point summary'!F:F)</f>
        <v>67</v>
      </c>
      <c r="H61" s="21" t="s">
        <v>684</v>
      </c>
      <c r="I61" s="23">
        <f t="shared" si="4"/>
        <v>0</v>
      </c>
      <c r="J61" s="24">
        <f t="shared" si="2"/>
        <v>0</v>
      </c>
      <c r="K61" s="25">
        <v>0</v>
      </c>
      <c r="L61" s="26">
        <v>0</v>
      </c>
      <c r="M61" s="25">
        <v>0</v>
      </c>
      <c r="N61" s="26">
        <v>0</v>
      </c>
      <c r="O61" s="25">
        <v>0</v>
      </c>
      <c r="P61" s="26">
        <v>0</v>
      </c>
      <c r="Q61" s="25">
        <v>0</v>
      </c>
      <c r="R61" s="26">
        <v>0</v>
      </c>
      <c r="S61" s="25">
        <v>0</v>
      </c>
      <c r="T61" s="26">
        <v>0</v>
      </c>
      <c r="U61" s="25">
        <v>0</v>
      </c>
      <c r="V61" s="26">
        <v>0</v>
      </c>
    </row>
    <row r="62" spans="1:22" ht="14.45" customHeight="1" x14ac:dyDescent="0.25">
      <c r="A62" s="19">
        <f t="shared" si="5"/>
        <v>9</v>
      </c>
      <c r="B62" s="28">
        <v>681</v>
      </c>
      <c r="C62" s="129" t="str">
        <f>_xlfn.XLOOKUP(__xlnm._FilterDatabase_157[[#This Row],[SAPSA Number]],'DS Point summary'!A:A,'DS Point summary'!B:B)</f>
        <v>Henri Coenraad</v>
      </c>
      <c r="D62" s="129" t="str">
        <f>_xlfn.XLOOKUP(__xlnm._FilterDatabase_157[[#This Row],[SAPSA Number]],'DS Point summary'!A:A,'DS Point summary'!C:C)</f>
        <v>Larkins</v>
      </c>
      <c r="E62" s="130" t="str">
        <f>_xlfn.XLOOKUP(__xlnm._FilterDatabase_157[[#This Row],[SAPSA Number]],'DS Point summary'!A:A,'DS Point summary'!D:D)</f>
        <v>HC</v>
      </c>
      <c r="F62" s="19" t="str">
        <f ca="1">_xlfn.XLOOKUP(__xlnm._FilterDatabase_157[[#This Row],[SAPSA Number]],'DS Point summary'!A:A,'DS Point summary'!E:E)</f>
        <v>SS</v>
      </c>
      <c r="G62" s="132">
        <f ca="1">_xlfn.XLOOKUP(__xlnm._FilterDatabase_157[[#This Row],[SAPSA Number]],'DS Point summary'!A:A,'DS Point summary'!F:F)</f>
        <v>70</v>
      </c>
      <c r="H62" s="21" t="s">
        <v>684</v>
      </c>
      <c r="I62" s="23">
        <f t="shared" si="4"/>
        <v>0</v>
      </c>
      <c r="J62" s="24">
        <f t="shared" si="2"/>
        <v>0</v>
      </c>
      <c r="K62" s="25">
        <v>0</v>
      </c>
      <c r="L62" s="26">
        <v>0</v>
      </c>
      <c r="M62" s="25">
        <v>0</v>
      </c>
      <c r="N62" s="26">
        <v>0</v>
      </c>
      <c r="O62" s="25">
        <v>0</v>
      </c>
      <c r="P62" s="26">
        <v>0</v>
      </c>
      <c r="Q62" s="25">
        <v>0</v>
      </c>
      <c r="R62" s="26">
        <v>0</v>
      </c>
      <c r="S62" s="25">
        <v>0</v>
      </c>
      <c r="T62" s="26">
        <v>0</v>
      </c>
      <c r="U62" s="25">
        <v>0</v>
      </c>
      <c r="V62" s="26">
        <v>0</v>
      </c>
    </row>
    <row r="63" spans="1:22" ht="14.45" customHeight="1" x14ac:dyDescent="0.25">
      <c r="A63" s="19">
        <f t="shared" si="5"/>
        <v>9</v>
      </c>
      <c r="B63" s="43">
        <v>949</v>
      </c>
      <c r="C63" s="129" t="str">
        <f>_xlfn.XLOOKUP(__xlnm._FilterDatabase_157[[#This Row],[SAPSA Number]],'DS Point summary'!A:A,'DS Point summary'!B:B)</f>
        <v>Peter</v>
      </c>
      <c r="D63" s="129" t="str">
        <f>_xlfn.XLOOKUP(__xlnm._FilterDatabase_157[[#This Row],[SAPSA Number]],'DS Point summary'!A:A,'DS Point summary'!C:C)</f>
        <v>Lazarides</v>
      </c>
      <c r="E63" s="130" t="str">
        <f>_xlfn.XLOOKUP(__xlnm._FilterDatabase_157[[#This Row],[SAPSA Number]],'DS Point summary'!A:A,'DS Point summary'!D:D)</f>
        <v>P</v>
      </c>
      <c r="F63" s="19" t="str">
        <f ca="1">_xlfn.XLOOKUP(__xlnm._FilterDatabase_157[[#This Row],[SAPSA Number]],'DS Point summary'!A:A,'DS Point summary'!E:E)</f>
        <v>S</v>
      </c>
      <c r="G63" s="132">
        <f ca="1">_xlfn.XLOOKUP(__xlnm._FilterDatabase_157[[#This Row],[SAPSA Number]],'DS Point summary'!A:A,'DS Point summary'!F:F)</f>
        <v>60</v>
      </c>
      <c r="H63" s="21" t="s">
        <v>684</v>
      </c>
      <c r="I63" s="23">
        <f t="shared" si="4"/>
        <v>0</v>
      </c>
      <c r="J63" s="24">
        <f t="shared" si="2"/>
        <v>0</v>
      </c>
      <c r="K63" s="25">
        <v>0</v>
      </c>
      <c r="L63" s="26">
        <v>0</v>
      </c>
      <c r="M63" s="25">
        <v>0</v>
      </c>
      <c r="N63" s="26">
        <v>0</v>
      </c>
      <c r="O63" s="25">
        <v>0</v>
      </c>
      <c r="P63" s="26">
        <v>0</v>
      </c>
      <c r="Q63" s="25">
        <v>0</v>
      </c>
      <c r="R63" s="26">
        <v>0</v>
      </c>
      <c r="S63" s="25">
        <v>0</v>
      </c>
      <c r="T63" s="26">
        <v>0</v>
      </c>
      <c r="U63" s="25">
        <v>0</v>
      </c>
      <c r="V63" s="26">
        <v>0</v>
      </c>
    </row>
    <row r="64" spans="1:22" ht="14.45" customHeight="1" x14ac:dyDescent="0.25">
      <c r="A64" s="19">
        <f t="shared" si="5"/>
        <v>9</v>
      </c>
      <c r="B64" s="28">
        <v>3810</v>
      </c>
      <c r="C64" s="129" t="str">
        <f>_xlfn.XLOOKUP(__xlnm._FilterDatabase_157[[#This Row],[SAPSA Number]],'DS Point summary'!A:A,'DS Point summary'!B:B)</f>
        <v>Roelof</v>
      </c>
      <c r="D64" s="129" t="str">
        <f>_xlfn.XLOOKUP(__xlnm._FilterDatabase_157[[#This Row],[SAPSA Number]],'DS Point summary'!A:A,'DS Point summary'!C:C)</f>
        <v>Liebenberg</v>
      </c>
      <c r="E64" s="130" t="str">
        <f>_xlfn.XLOOKUP(__xlnm._FilterDatabase_157[[#This Row],[SAPSA Number]],'DS Point summary'!A:A,'DS Point summary'!D:D)</f>
        <v>R</v>
      </c>
      <c r="F64" s="19" t="str">
        <f ca="1">_xlfn.XLOOKUP(__xlnm._FilterDatabase_157[[#This Row],[SAPSA Number]],'DS Point summary'!A:A,'DS Point summary'!E:E)</f>
        <v>S</v>
      </c>
      <c r="G64" s="132">
        <f ca="1">_xlfn.XLOOKUP(__xlnm._FilterDatabase_157[[#This Row],[SAPSA Number]],'DS Point summary'!A:A,'DS Point summary'!F:F)</f>
        <v>54</v>
      </c>
      <c r="H64" s="21" t="s">
        <v>684</v>
      </c>
      <c r="I64" s="23">
        <f t="shared" si="4"/>
        <v>0</v>
      </c>
      <c r="J64" s="24">
        <f t="shared" si="2"/>
        <v>0</v>
      </c>
      <c r="K64" s="25">
        <v>0</v>
      </c>
      <c r="L64" s="26">
        <v>0</v>
      </c>
      <c r="M64" s="25">
        <v>0</v>
      </c>
      <c r="N64" s="26">
        <v>0</v>
      </c>
      <c r="O64" s="25">
        <v>0</v>
      </c>
      <c r="P64" s="26">
        <v>0</v>
      </c>
      <c r="Q64" s="25">
        <v>0</v>
      </c>
      <c r="R64" s="26">
        <v>0</v>
      </c>
      <c r="S64" s="25">
        <v>0</v>
      </c>
      <c r="T64" s="26">
        <v>0</v>
      </c>
      <c r="U64" s="25">
        <v>0</v>
      </c>
      <c r="V64" s="26">
        <v>0</v>
      </c>
    </row>
    <row r="65" spans="1:22" ht="14.45" customHeight="1" x14ac:dyDescent="0.25">
      <c r="A65" s="19">
        <f t="shared" si="5"/>
        <v>9</v>
      </c>
      <c r="B65" s="43">
        <v>6395</v>
      </c>
      <c r="C65" s="129" t="str">
        <f>_xlfn.XLOOKUP(__xlnm._FilterDatabase_157[[#This Row],[SAPSA Number]],'DS Point summary'!A:A,'DS Point summary'!B:B)</f>
        <v>Andre Jacque</v>
      </c>
      <c r="D65" s="129" t="str">
        <f>_xlfn.XLOOKUP(__xlnm._FilterDatabase_157[[#This Row],[SAPSA Number]],'DS Point summary'!A:A,'DS Point summary'!C:C)</f>
        <v>Loubser</v>
      </c>
      <c r="E65" s="130" t="str">
        <f>_xlfn.XLOOKUP(__xlnm._FilterDatabase_157[[#This Row],[SAPSA Number]],'DS Point summary'!A:A,'DS Point summary'!D:D)</f>
        <v>AJP</v>
      </c>
      <c r="F65" s="19" t="str">
        <f ca="1">_xlfn.XLOOKUP(__xlnm._FilterDatabase_157[[#This Row],[SAPSA Number]],'DS Point summary'!A:A,'DS Point summary'!E:E)</f>
        <v>S</v>
      </c>
      <c r="G65" s="132">
        <f ca="1">_xlfn.XLOOKUP(__xlnm._FilterDatabase_157[[#This Row],[SAPSA Number]],'DS Point summary'!A:A,'DS Point summary'!F:F)</f>
        <v>54</v>
      </c>
      <c r="H65" s="21" t="s">
        <v>684</v>
      </c>
      <c r="I65" s="23">
        <f t="shared" si="4"/>
        <v>0</v>
      </c>
      <c r="J65" s="24">
        <f t="shared" si="2"/>
        <v>0</v>
      </c>
      <c r="K65" s="25">
        <v>0</v>
      </c>
      <c r="L65" s="26">
        <v>0</v>
      </c>
      <c r="M65" s="25">
        <v>0</v>
      </c>
      <c r="N65" s="26">
        <v>0</v>
      </c>
      <c r="O65" s="25">
        <v>0</v>
      </c>
      <c r="P65" s="26">
        <v>0</v>
      </c>
      <c r="Q65" s="25">
        <v>0</v>
      </c>
      <c r="R65" s="26">
        <v>0</v>
      </c>
      <c r="S65" s="25">
        <v>0</v>
      </c>
      <c r="T65" s="26">
        <v>0</v>
      </c>
      <c r="U65" s="25">
        <v>0</v>
      </c>
      <c r="V65" s="26">
        <v>0</v>
      </c>
    </row>
    <row r="66" spans="1:22" ht="14.45" customHeight="1" x14ac:dyDescent="0.25">
      <c r="A66" s="19">
        <f t="shared" si="5"/>
        <v>9</v>
      </c>
      <c r="B66" s="28">
        <v>683</v>
      </c>
      <c r="C66" s="129" t="str">
        <f>_xlfn.XLOOKUP(__xlnm._FilterDatabase_157[[#This Row],[SAPSA Number]],'DS Point summary'!A:A,'DS Point summary'!B:B)</f>
        <v>Ivor</v>
      </c>
      <c r="D66" s="129" t="str">
        <f>_xlfn.XLOOKUP(__xlnm._FilterDatabase_157[[#This Row],[SAPSA Number]],'DS Point summary'!A:A,'DS Point summary'!C:C)</f>
        <v>Marais</v>
      </c>
      <c r="E66" s="130" t="str">
        <f>_xlfn.XLOOKUP(__xlnm._FilterDatabase_157[[#This Row],[SAPSA Number]],'DS Point summary'!A:A,'DS Point summary'!D:D)</f>
        <v>I</v>
      </c>
      <c r="F66" s="19" t="str">
        <f ca="1">_xlfn.XLOOKUP(__xlnm._FilterDatabase_157[[#This Row],[SAPSA Number]],'DS Point summary'!A:A,'DS Point summary'!E:E)</f>
        <v>S</v>
      </c>
      <c r="G66" s="132">
        <f ca="1">_xlfn.XLOOKUP(__xlnm._FilterDatabase_157[[#This Row],[SAPSA Number]],'DS Point summary'!A:A,'DS Point summary'!F:F)</f>
        <v>55</v>
      </c>
      <c r="H66" s="21" t="s">
        <v>684</v>
      </c>
      <c r="I66" s="23">
        <f t="shared" ref="I66:I97" si="6">(IF(K66&gt;0,1,0)+(IF(L66&gt;0,1,0))+(IF(M66&gt;0,1,0))+(IF(N66&gt;0,1,0))+(IF(O66&gt;0,1,0))+(IF(P66&gt;0,1,0))+(IF(Q66&gt;0,1,0))+(IF(R66&gt;0,1,0))+(IF(S66&gt;0,1,0))+(IF(T66&gt;0,1,0))+(IF(U66&gt;0,1,0))+(IF(V66&gt;0,1,0)))</f>
        <v>0</v>
      </c>
      <c r="J66" s="24">
        <f t="shared" ref="J66:J122" si="7">(LARGE(K66:U66,1)+LARGE(K66:U66,2)+LARGE(K66:U66,3)+LARGE(K66:U66,4)+LARGE(K66:U66,5))/5</f>
        <v>0</v>
      </c>
      <c r="K66" s="25">
        <v>0</v>
      </c>
      <c r="L66" s="26">
        <v>0</v>
      </c>
      <c r="M66" s="25">
        <v>0</v>
      </c>
      <c r="N66" s="26">
        <v>0</v>
      </c>
      <c r="O66" s="25">
        <v>0</v>
      </c>
      <c r="P66" s="26">
        <v>0</v>
      </c>
      <c r="Q66" s="25">
        <v>0</v>
      </c>
      <c r="R66" s="26">
        <v>0</v>
      </c>
      <c r="S66" s="25">
        <v>0</v>
      </c>
      <c r="T66" s="26">
        <v>0</v>
      </c>
      <c r="U66" s="25">
        <v>0</v>
      </c>
      <c r="V66" s="26">
        <v>0</v>
      </c>
    </row>
    <row r="67" spans="1:22" ht="14.45" customHeight="1" x14ac:dyDescent="0.25">
      <c r="A67" s="19">
        <f t="shared" si="5"/>
        <v>9</v>
      </c>
      <c r="B67" s="51">
        <v>888</v>
      </c>
      <c r="C67" s="129" t="str">
        <f>_xlfn.XLOOKUP(__xlnm._FilterDatabase_157[[#This Row],[SAPSA Number]],'DS Point summary'!A:A,'DS Point summary'!B:B)</f>
        <v>Yolandi Elaine</v>
      </c>
      <c r="D67" s="129" t="str">
        <f>_xlfn.XLOOKUP(__xlnm._FilterDatabase_157[[#This Row],[SAPSA Number]],'DS Point summary'!A:A,'DS Point summary'!C:C)</f>
        <v>McAllister</v>
      </c>
      <c r="E67" s="130" t="str">
        <f>_xlfn.XLOOKUP(__xlnm._FilterDatabase_157[[#This Row],[SAPSA Number]],'DS Point summary'!A:A,'DS Point summary'!D:D)</f>
        <v>YE</v>
      </c>
      <c r="F67" s="19" t="str">
        <f>_xlfn.XLOOKUP(__xlnm._FilterDatabase_157[[#This Row],[SAPSA Number]],'DS Point summary'!A:A,'DS Point summary'!E:E)</f>
        <v>Lady</v>
      </c>
      <c r="G67" s="132">
        <f ca="1">_xlfn.XLOOKUP(__xlnm._FilterDatabase_157[[#This Row],[SAPSA Number]],'DS Point summary'!A:A,'DS Point summary'!F:F)</f>
        <v>53</v>
      </c>
      <c r="H67" s="21" t="s">
        <v>684</v>
      </c>
      <c r="I67" s="23">
        <f t="shared" si="6"/>
        <v>0</v>
      </c>
      <c r="J67" s="24">
        <f t="shared" si="7"/>
        <v>0</v>
      </c>
      <c r="K67" s="25">
        <v>0</v>
      </c>
      <c r="L67" s="26">
        <v>0</v>
      </c>
      <c r="M67" s="25">
        <v>0</v>
      </c>
      <c r="N67" s="26">
        <v>0</v>
      </c>
      <c r="O67" s="25">
        <v>0</v>
      </c>
      <c r="P67" s="26">
        <v>0</v>
      </c>
      <c r="Q67" s="25">
        <v>0</v>
      </c>
      <c r="R67" s="26">
        <v>0</v>
      </c>
      <c r="S67" s="25">
        <v>0</v>
      </c>
      <c r="T67" s="26">
        <v>0</v>
      </c>
      <c r="U67" s="25">
        <v>0</v>
      </c>
      <c r="V67" s="26">
        <v>0</v>
      </c>
    </row>
    <row r="68" spans="1:22" x14ac:dyDescent="0.25">
      <c r="A68" s="19">
        <f t="shared" si="5"/>
        <v>9</v>
      </c>
      <c r="B68" s="28">
        <v>2928</v>
      </c>
      <c r="C68" s="129" t="str">
        <f>_xlfn.XLOOKUP(__xlnm._FilterDatabase_157[[#This Row],[SAPSA Number]],'DS Point summary'!A:A,'DS Point summary'!B:B)</f>
        <v>Delville Wood</v>
      </c>
      <c r="D68" s="129" t="str">
        <f>_xlfn.XLOOKUP(__xlnm._FilterDatabase_157[[#This Row],[SAPSA Number]],'DS Point summary'!A:A,'DS Point summary'!C:C)</f>
        <v>McAllister</v>
      </c>
      <c r="E68" s="130" t="str">
        <f>_xlfn.XLOOKUP(__xlnm._FilterDatabase_157[[#This Row],[SAPSA Number]],'DS Point summary'!A:A,'DS Point summary'!D:D)</f>
        <v>DW</v>
      </c>
      <c r="F68" s="19" t="str">
        <f ca="1">_xlfn.XLOOKUP(__xlnm._FilterDatabase_157[[#This Row],[SAPSA Number]],'DS Point summary'!A:A,'DS Point summary'!E:E)</f>
        <v>S</v>
      </c>
      <c r="G68" s="132">
        <f ca="1">_xlfn.XLOOKUP(__xlnm._FilterDatabase_157[[#This Row],[SAPSA Number]],'DS Point summary'!A:A,'DS Point summary'!F:F)</f>
        <v>56</v>
      </c>
      <c r="H68" s="21" t="s">
        <v>684</v>
      </c>
      <c r="I68" s="23">
        <f t="shared" si="6"/>
        <v>0</v>
      </c>
      <c r="J68" s="24">
        <f t="shared" si="7"/>
        <v>0</v>
      </c>
      <c r="K68" s="25">
        <v>0</v>
      </c>
      <c r="L68" s="26">
        <v>0</v>
      </c>
      <c r="M68" s="25">
        <v>0</v>
      </c>
      <c r="N68" s="26">
        <v>0</v>
      </c>
      <c r="O68" s="25">
        <v>0</v>
      </c>
      <c r="P68" s="26">
        <v>0</v>
      </c>
      <c r="Q68" s="25">
        <v>0</v>
      </c>
      <c r="R68" s="26">
        <v>0</v>
      </c>
      <c r="S68" s="25">
        <v>0</v>
      </c>
      <c r="T68" s="26">
        <v>0</v>
      </c>
      <c r="U68" s="25">
        <v>0</v>
      </c>
      <c r="V68" s="26">
        <v>0</v>
      </c>
    </row>
    <row r="69" spans="1:22" x14ac:dyDescent="0.25">
      <c r="A69" s="19">
        <f t="shared" si="5"/>
        <v>9</v>
      </c>
      <c r="B69" s="28">
        <v>851</v>
      </c>
      <c r="C69" s="129" t="str">
        <f>_xlfn.XLOOKUP(__xlnm._FilterDatabase_157[[#This Row],[SAPSA Number]],'DS Point summary'!A:A,'DS Point summary'!B:B)</f>
        <v>Ian David</v>
      </c>
      <c r="D69" s="129" t="str">
        <f>_xlfn.XLOOKUP(__xlnm._FilterDatabase_157[[#This Row],[SAPSA Number]],'DS Point summary'!A:A,'DS Point summary'!C:C)</f>
        <v>McLaren</v>
      </c>
      <c r="E69" s="130" t="str">
        <f>_xlfn.XLOOKUP(__xlnm._FilterDatabase_157[[#This Row],[SAPSA Number]],'DS Point summary'!A:A,'DS Point summary'!D:D)</f>
        <v>ID</v>
      </c>
      <c r="F69" s="19" t="str">
        <f ca="1">_xlfn.XLOOKUP(__xlnm._FilterDatabase_157[[#This Row],[SAPSA Number]],'DS Point summary'!A:A,'DS Point summary'!E:E)</f>
        <v>SS</v>
      </c>
      <c r="G69" s="132">
        <f ca="1">_xlfn.XLOOKUP(__xlnm._FilterDatabase_157[[#This Row],[SAPSA Number]],'DS Point summary'!A:A,'DS Point summary'!F:F)</f>
        <v>65</v>
      </c>
      <c r="H69" s="21" t="s">
        <v>684</v>
      </c>
      <c r="I69" s="23">
        <f t="shared" si="6"/>
        <v>0</v>
      </c>
      <c r="J69" s="24">
        <f t="shared" si="7"/>
        <v>0</v>
      </c>
      <c r="K69" s="25">
        <v>0</v>
      </c>
      <c r="L69" s="26">
        <v>0</v>
      </c>
      <c r="M69" s="25">
        <v>0</v>
      </c>
      <c r="N69" s="26">
        <v>0</v>
      </c>
      <c r="O69" s="25">
        <v>0</v>
      </c>
      <c r="P69" s="26">
        <v>0</v>
      </c>
      <c r="Q69" s="25">
        <v>0</v>
      </c>
      <c r="R69" s="26">
        <v>0</v>
      </c>
      <c r="S69" s="25">
        <v>0</v>
      </c>
      <c r="T69" s="26">
        <v>0</v>
      </c>
      <c r="U69" s="25">
        <v>0</v>
      </c>
      <c r="V69" s="26">
        <v>0</v>
      </c>
    </row>
    <row r="70" spans="1:22" x14ac:dyDescent="0.25">
      <c r="A70" s="19">
        <f t="shared" si="5"/>
        <v>9</v>
      </c>
      <c r="B70" s="28">
        <v>1771</v>
      </c>
      <c r="C70" s="129" t="str">
        <f>_xlfn.XLOOKUP(__xlnm._FilterDatabase_157[[#This Row],[SAPSA Number]],'DS Point summary'!A:A,'DS Point summary'!B:B)</f>
        <v>Rodney Ralph</v>
      </c>
      <c r="D70" s="129" t="str">
        <f>_xlfn.XLOOKUP(__xlnm._FilterDatabase_157[[#This Row],[SAPSA Number]],'DS Point summary'!A:A,'DS Point summary'!C:C)</f>
        <v>Mills</v>
      </c>
      <c r="E70" s="130" t="str">
        <f>_xlfn.XLOOKUP(__xlnm._FilterDatabase_157[[#This Row],[SAPSA Number]],'DS Point summary'!A:A,'DS Point summary'!D:D)</f>
        <v>RR</v>
      </c>
      <c r="F70" s="19" t="str">
        <f ca="1">_xlfn.XLOOKUP(__xlnm._FilterDatabase_157[[#This Row],[SAPSA Number]],'DS Point summary'!A:A,'DS Point summary'!E:E)</f>
        <v>SS</v>
      </c>
      <c r="G70" s="132">
        <f ca="1">_xlfn.XLOOKUP(__xlnm._FilterDatabase_157[[#This Row],[SAPSA Number]],'DS Point summary'!A:A,'DS Point summary'!F:F)</f>
        <v>78</v>
      </c>
      <c r="H70" s="21" t="s">
        <v>684</v>
      </c>
      <c r="I70" s="23">
        <f t="shared" si="6"/>
        <v>0</v>
      </c>
      <c r="J70" s="24">
        <f t="shared" si="7"/>
        <v>0</v>
      </c>
      <c r="K70" s="25">
        <v>0</v>
      </c>
      <c r="L70" s="26">
        <v>0</v>
      </c>
      <c r="M70" s="25">
        <v>0</v>
      </c>
      <c r="N70" s="26">
        <v>0</v>
      </c>
      <c r="O70" s="25">
        <v>0</v>
      </c>
      <c r="P70" s="26">
        <v>0</v>
      </c>
      <c r="Q70" s="25">
        <v>0</v>
      </c>
      <c r="R70" s="26">
        <v>0</v>
      </c>
      <c r="S70" s="25">
        <v>0</v>
      </c>
      <c r="T70" s="26">
        <v>0</v>
      </c>
      <c r="U70" s="25">
        <v>0</v>
      </c>
      <c r="V70" s="26">
        <v>0</v>
      </c>
    </row>
    <row r="71" spans="1:22" x14ac:dyDescent="0.25">
      <c r="A71" s="19">
        <f t="shared" si="5"/>
        <v>9</v>
      </c>
      <c r="B71" s="28">
        <v>1637</v>
      </c>
      <c r="C71" s="129" t="str">
        <f>_xlfn.XLOOKUP(__xlnm._FilterDatabase_157[[#This Row],[SAPSA Number]],'DS Point summary'!A:A,'DS Point summary'!B:B)</f>
        <v>Andre Johann Pieter</v>
      </c>
      <c r="D71" s="129" t="str">
        <f>_xlfn.XLOOKUP(__xlnm._FilterDatabase_157[[#This Row],[SAPSA Number]],'DS Point summary'!A:A,'DS Point summary'!C:C)</f>
        <v>Mouton</v>
      </c>
      <c r="E71" s="130" t="str">
        <f>_xlfn.XLOOKUP(__xlnm._FilterDatabase_157[[#This Row],[SAPSA Number]],'DS Point summary'!A:A,'DS Point summary'!D:D)</f>
        <v>AJP</v>
      </c>
      <c r="F71" s="19" t="str">
        <f ca="1">_xlfn.XLOOKUP(__xlnm._FilterDatabase_157[[#This Row],[SAPSA Number]],'DS Point summary'!A:A,'DS Point summary'!E:E)</f>
        <v>SS</v>
      </c>
      <c r="G71" s="132">
        <f ca="1">_xlfn.XLOOKUP(__xlnm._FilterDatabase_157[[#This Row],[SAPSA Number]],'DS Point summary'!A:A,'DS Point summary'!F:F)</f>
        <v>67</v>
      </c>
      <c r="H71" s="21" t="s">
        <v>684</v>
      </c>
      <c r="I71" s="23">
        <f t="shared" si="6"/>
        <v>0</v>
      </c>
      <c r="J71" s="24">
        <f t="shared" si="7"/>
        <v>0</v>
      </c>
      <c r="K71" s="25">
        <v>0</v>
      </c>
      <c r="L71" s="26">
        <v>0</v>
      </c>
      <c r="M71" s="25">
        <v>0</v>
      </c>
      <c r="N71" s="26">
        <v>0</v>
      </c>
      <c r="O71" s="25">
        <v>0</v>
      </c>
      <c r="P71" s="26">
        <v>0</v>
      </c>
      <c r="Q71" s="25">
        <v>0</v>
      </c>
      <c r="R71" s="26">
        <v>0</v>
      </c>
      <c r="S71" s="25">
        <v>0</v>
      </c>
      <c r="T71" s="26">
        <v>0</v>
      </c>
      <c r="U71" s="25">
        <v>0</v>
      </c>
      <c r="V71" s="26">
        <v>0</v>
      </c>
    </row>
    <row r="72" spans="1:22" x14ac:dyDescent="0.25">
      <c r="A72" s="19">
        <f t="shared" si="5"/>
        <v>9</v>
      </c>
      <c r="B72" s="51">
        <v>3842</v>
      </c>
      <c r="C72" s="129" t="str">
        <f>_xlfn.XLOOKUP(__xlnm._FilterDatabase_157[[#This Row],[SAPSA Number]],'DS Point summary'!A:A,'DS Point summary'!B:B)</f>
        <v>Gideon Coenraad</v>
      </c>
      <c r="D72" s="129" t="str">
        <f>_xlfn.XLOOKUP(__xlnm._FilterDatabase_157[[#This Row],[SAPSA Number]],'DS Point summary'!A:A,'DS Point summary'!C:C)</f>
        <v>Muller</v>
      </c>
      <c r="E72" s="130" t="str">
        <f>_xlfn.XLOOKUP(__xlnm._FilterDatabase_157[[#This Row],[SAPSA Number]],'DS Point summary'!A:A,'DS Point summary'!D:D)</f>
        <v>GC</v>
      </c>
      <c r="F72" s="19" t="str">
        <f ca="1">_xlfn.XLOOKUP(__xlnm._FilterDatabase_157[[#This Row],[SAPSA Number]],'DS Point summary'!A:A,'DS Point summary'!E:E)</f>
        <v xml:space="preserve"> </v>
      </c>
      <c r="G72" s="132">
        <f ca="1">_xlfn.XLOOKUP(__xlnm._FilterDatabase_157[[#This Row],[SAPSA Number]],'DS Point summary'!A:A,'DS Point summary'!F:F)</f>
        <v>42</v>
      </c>
      <c r="H72" s="21" t="s">
        <v>684</v>
      </c>
      <c r="I72" s="23">
        <f t="shared" si="6"/>
        <v>0</v>
      </c>
      <c r="J72" s="24">
        <f t="shared" si="7"/>
        <v>0</v>
      </c>
      <c r="K72" s="25">
        <v>0</v>
      </c>
      <c r="L72" s="26">
        <v>0</v>
      </c>
      <c r="M72" s="25">
        <v>0</v>
      </c>
      <c r="N72" s="26">
        <v>0</v>
      </c>
      <c r="O72" s="25">
        <v>0</v>
      </c>
      <c r="P72" s="26">
        <v>0</v>
      </c>
      <c r="Q72" s="25">
        <v>0</v>
      </c>
      <c r="R72" s="26">
        <v>0</v>
      </c>
      <c r="S72" s="25">
        <v>0</v>
      </c>
      <c r="T72" s="26">
        <v>0</v>
      </c>
      <c r="U72" s="25">
        <v>0</v>
      </c>
      <c r="V72" s="26">
        <v>0</v>
      </c>
    </row>
    <row r="73" spans="1:22" x14ac:dyDescent="0.25">
      <c r="A73" s="19">
        <f t="shared" si="5"/>
        <v>9</v>
      </c>
      <c r="B73" s="98">
        <v>1776</v>
      </c>
      <c r="C73" s="129" t="str">
        <f>_xlfn.XLOOKUP(__xlnm._FilterDatabase_157[[#This Row],[SAPSA Number]],'DS Point summary'!A:A,'DS Point summary'!B:B)</f>
        <v>Leonie Christina</v>
      </c>
      <c r="D73" s="129" t="str">
        <f>_xlfn.XLOOKUP(__xlnm._FilterDatabase_157[[#This Row],[SAPSA Number]],'DS Point summary'!A:A,'DS Point summary'!C:C)</f>
        <v>Myburgh</v>
      </c>
      <c r="E73" s="130" t="str">
        <f>_xlfn.XLOOKUP(__xlnm._FilterDatabase_157[[#This Row],[SAPSA Number]],'DS Point summary'!A:A,'DS Point summary'!D:D)</f>
        <v>LC</v>
      </c>
      <c r="F73" s="19" t="str">
        <f>_xlfn.XLOOKUP(__xlnm._FilterDatabase_157[[#This Row],[SAPSA Number]],'DS Point summary'!A:A,'DS Point summary'!E:E)</f>
        <v>Lady</v>
      </c>
      <c r="G73" s="132">
        <f ca="1">_xlfn.XLOOKUP(__xlnm._FilterDatabase_157[[#This Row],[SAPSA Number]],'DS Point summary'!A:A,'DS Point summary'!F:F)</f>
        <v>52</v>
      </c>
      <c r="H73" s="21" t="s">
        <v>684</v>
      </c>
      <c r="I73" s="23">
        <f t="shared" si="6"/>
        <v>0</v>
      </c>
      <c r="J73" s="24">
        <f t="shared" si="7"/>
        <v>0</v>
      </c>
      <c r="K73" s="25">
        <v>0</v>
      </c>
      <c r="L73" s="26">
        <v>0</v>
      </c>
      <c r="M73" s="25">
        <v>0</v>
      </c>
      <c r="N73" s="26">
        <v>0</v>
      </c>
      <c r="O73" s="25">
        <v>0</v>
      </c>
      <c r="P73" s="26">
        <v>0</v>
      </c>
      <c r="Q73" s="25">
        <v>0</v>
      </c>
      <c r="R73" s="26">
        <v>0</v>
      </c>
      <c r="S73" s="25">
        <v>0</v>
      </c>
      <c r="T73" s="26">
        <v>0</v>
      </c>
      <c r="U73" s="25">
        <v>0</v>
      </c>
      <c r="V73" s="26">
        <v>0</v>
      </c>
    </row>
    <row r="74" spans="1:22" x14ac:dyDescent="0.25">
      <c r="A74" s="19">
        <f t="shared" si="5"/>
        <v>9</v>
      </c>
      <c r="B74" s="98">
        <v>1777</v>
      </c>
      <c r="C74" s="129" t="str">
        <f>_xlfn.XLOOKUP(__xlnm._FilterDatabase_157[[#This Row],[SAPSA Number]],'DS Point summary'!A:A,'DS Point summary'!B:B)</f>
        <v xml:space="preserve">Leon </v>
      </c>
      <c r="D74" s="129" t="str">
        <f>_xlfn.XLOOKUP(__xlnm._FilterDatabase_157[[#This Row],[SAPSA Number]],'DS Point summary'!A:A,'DS Point summary'!C:C)</f>
        <v>Myburgh</v>
      </c>
      <c r="E74" s="130" t="str">
        <f>_xlfn.XLOOKUP(__xlnm._FilterDatabase_157[[#This Row],[SAPSA Number]],'DS Point summary'!A:A,'DS Point summary'!D:D)</f>
        <v>LC</v>
      </c>
      <c r="F74" s="19" t="str">
        <f ca="1">_xlfn.XLOOKUP(__xlnm._FilterDatabase_157[[#This Row],[SAPSA Number]],'DS Point summary'!A:A,'DS Point summary'!E:E)</f>
        <v xml:space="preserve"> </v>
      </c>
      <c r="G74" s="132">
        <f ca="1">_xlfn.XLOOKUP(__xlnm._FilterDatabase_157[[#This Row],[SAPSA Number]],'DS Point summary'!A:A,'DS Point summary'!F:F)</f>
        <v>50</v>
      </c>
      <c r="H74" s="21" t="s">
        <v>684</v>
      </c>
      <c r="I74" s="23">
        <f t="shared" si="6"/>
        <v>0</v>
      </c>
      <c r="J74" s="24">
        <f t="shared" si="7"/>
        <v>0</v>
      </c>
      <c r="K74" s="25">
        <v>0</v>
      </c>
      <c r="L74" s="26">
        <v>0</v>
      </c>
      <c r="M74" s="25">
        <v>0</v>
      </c>
      <c r="N74" s="26">
        <v>0</v>
      </c>
      <c r="O74" s="25">
        <v>0</v>
      </c>
      <c r="P74" s="26">
        <v>0</v>
      </c>
      <c r="Q74" s="25">
        <v>0</v>
      </c>
      <c r="R74" s="26">
        <v>0</v>
      </c>
      <c r="S74" s="25">
        <v>0</v>
      </c>
      <c r="T74" s="26">
        <v>0</v>
      </c>
      <c r="U74" s="25">
        <v>0</v>
      </c>
      <c r="V74" s="26">
        <v>0</v>
      </c>
    </row>
    <row r="75" spans="1:22" x14ac:dyDescent="0.25">
      <c r="A75" s="19">
        <f t="shared" si="5"/>
        <v>9</v>
      </c>
      <c r="B75" s="33">
        <v>5759</v>
      </c>
      <c r="C75" s="129" t="str">
        <f>_xlfn.XLOOKUP(__xlnm._FilterDatabase_157[[#This Row],[SAPSA Number]],'DS Point summary'!A:A,'DS Point summary'!B:B)</f>
        <v>Leanne</v>
      </c>
      <c r="D75" s="129" t="str">
        <f>_xlfn.XLOOKUP(__xlnm._FilterDatabase_157[[#This Row],[SAPSA Number]],'DS Point summary'!A:A,'DS Point summary'!C:C)</f>
        <v>Naude</v>
      </c>
      <c r="E75" s="130" t="str">
        <f>_xlfn.XLOOKUP(__xlnm._FilterDatabase_157[[#This Row],[SAPSA Number]],'DS Point summary'!A:A,'DS Point summary'!D:D)</f>
        <v>L</v>
      </c>
      <c r="F75" s="19" t="str">
        <f>_xlfn.XLOOKUP(__xlnm._FilterDatabase_157[[#This Row],[SAPSA Number]],'DS Point summary'!A:A,'DS Point summary'!E:E)</f>
        <v>Lady</v>
      </c>
      <c r="G75" s="132">
        <f ca="1">_xlfn.XLOOKUP(__xlnm._FilterDatabase_157[[#This Row],[SAPSA Number]],'DS Point summary'!A:A,'DS Point summary'!F:F)</f>
        <v>38</v>
      </c>
      <c r="H75" s="21" t="s">
        <v>684</v>
      </c>
      <c r="I75" s="23">
        <f t="shared" si="6"/>
        <v>0</v>
      </c>
      <c r="J75" s="24">
        <f t="shared" si="7"/>
        <v>0</v>
      </c>
      <c r="K75" s="25">
        <v>0</v>
      </c>
      <c r="L75" s="26">
        <v>0</v>
      </c>
      <c r="M75" s="25">
        <v>0</v>
      </c>
      <c r="N75" s="26">
        <v>0</v>
      </c>
      <c r="O75" s="25">
        <v>0</v>
      </c>
      <c r="P75" s="26">
        <v>0</v>
      </c>
      <c r="Q75" s="25">
        <v>0</v>
      </c>
      <c r="R75" s="26">
        <v>0</v>
      </c>
      <c r="S75" s="25">
        <v>0</v>
      </c>
      <c r="T75" s="26">
        <v>0</v>
      </c>
      <c r="U75" s="25">
        <v>0</v>
      </c>
      <c r="V75" s="26">
        <v>0</v>
      </c>
    </row>
    <row r="76" spans="1:22" x14ac:dyDescent="0.25">
      <c r="A76" s="19">
        <f t="shared" si="5"/>
        <v>9</v>
      </c>
      <c r="B76" s="28">
        <v>400</v>
      </c>
      <c r="C76" s="129" t="str">
        <f>_xlfn.XLOOKUP(__xlnm._FilterDatabase_157[[#This Row],[SAPSA Number]],'DS Point summary'!A:A,'DS Point summary'!B:B)</f>
        <v>Sean Michael</v>
      </c>
      <c r="D76" s="129" t="str">
        <f>_xlfn.XLOOKUP(__xlnm._FilterDatabase_157[[#This Row],[SAPSA Number]],'DS Point summary'!A:A,'DS Point summary'!C:C)</f>
        <v>O'Donovan</v>
      </c>
      <c r="E76" s="130" t="str">
        <f>_xlfn.XLOOKUP(__xlnm._FilterDatabase_157[[#This Row],[SAPSA Number]],'DS Point summary'!A:A,'DS Point summary'!D:D)</f>
        <v>SM</v>
      </c>
      <c r="F76" s="19" t="str">
        <f ca="1">_xlfn.XLOOKUP(__xlnm._FilterDatabase_157[[#This Row],[SAPSA Number]],'DS Point summary'!A:A,'DS Point summary'!E:E)</f>
        <v>S</v>
      </c>
      <c r="G76" s="132">
        <f ca="1">_xlfn.XLOOKUP(__xlnm._FilterDatabase_157[[#This Row],[SAPSA Number]],'DS Point summary'!A:A,'DS Point summary'!F:F)</f>
        <v>57</v>
      </c>
      <c r="H76" s="21" t="s">
        <v>684</v>
      </c>
      <c r="I76" s="23">
        <f t="shared" si="6"/>
        <v>0</v>
      </c>
      <c r="J76" s="24">
        <f t="shared" si="7"/>
        <v>0</v>
      </c>
      <c r="K76" s="25">
        <v>0</v>
      </c>
      <c r="L76" s="26">
        <v>0</v>
      </c>
      <c r="M76" s="25">
        <v>0</v>
      </c>
      <c r="N76" s="26">
        <v>0</v>
      </c>
      <c r="O76" s="25">
        <v>0</v>
      </c>
      <c r="P76" s="26">
        <v>0</v>
      </c>
      <c r="Q76" s="25">
        <v>0</v>
      </c>
      <c r="R76" s="26">
        <v>0</v>
      </c>
      <c r="S76" s="25">
        <v>0</v>
      </c>
      <c r="T76" s="26">
        <v>0</v>
      </c>
      <c r="U76" s="25">
        <v>0</v>
      </c>
      <c r="V76" s="26">
        <v>0</v>
      </c>
    </row>
    <row r="77" spans="1:22" x14ac:dyDescent="0.25">
      <c r="A77" s="34">
        <f t="shared" si="5"/>
        <v>9</v>
      </c>
      <c r="B77" s="35">
        <v>401</v>
      </c>
      <c r="C77" s="129" t="str">
        <f>_xlfn.XLOOKUP(__xlnm._FilterDatabase_157[[#This Row],[SAPSA Number]],'DS Point summary'!A:A,'DS Point summary'!B:B)</f>
        <v>Sebella</v>
      </c>
      <c r="D77" s="129" t="str">
        <f>_xlfn.XLOOKUP(__xlnm._FilterDatabase_157[[#This Row],[SAPSA Number]],'DS Point summary'!A:A,'DS Point summary'!C:C)</f>
        <v>O'Donovan</v>
      </c>
      <c r="E77" s="130" t="str">
        <f>_xlfn.XLOOKUP(__xlnm._FilterDatabase_157[[#This Row],[SAPSA Number]],'DS Point summary'!A:A,'DS Point summary'!D:D)</f>
        <v>S</v>
      </c>
      <c r="F77" s="19" t="str">
        <f>_xlfn.XLOOKUP(__xlnm._FilterDatabase_157[[#This Row],[SAPSA Number]],'DS Point summary'!A:A,'DS Point summary'!E:E)</f>
        <v>Lady</v>
      </c>
      <c r="G77" s="132">
        <f ca="1">_xlfn.XLOOKUP(__xlnm._FilterDatabase_157[[#This Row],[SAPSA Number]],'DS Point summary'!A:A,'DS Point summary'!F:F)</f>
        <v>67</v>
      </c>
      <c r="H77" s="21" t="s">
        <v>684</v>
      </c>
      <c r="I77" s="37">
        <f t="shared" si="6"/>
        <v>0</v>
      </c>
      <c r="J77" s="24">
        <f t="shared" si="7"/>
        <v>0</v>
      </c>
      <c r="K77" s="25">
        <v>0</v>
      </c>
      <c r="L77" s="26">
        <v>0</v>
      </c>
      <c r="M77" s="25">
        <v>0</v>
      </c>
      <c r="N77" s="26">
        <v>0</v>
      </c>
      <c r="O77" s="25">
        <v>0</v>
      </c>
      <c r="P77" s="26">
        <v>0</v>
      </c>
      <c r="Q77" s="25">
        <v>0</v>
      </c>
      <c r="R77" s="26">
        <v>0</v>
      </c>
      <c r="S77" s="25">
        <v>0</v>
      </c>
      <c r="T77" s="26">
        <v>0</v>
      </c>
      <c r="U77" s="25">
        <v>0</v>
      </c>
      <c r="V77" s="26">
        <v>0</v>
      </c>
    </row>
    <row r="78" spans="1:22" x14ac:dyDescent="0.25">
      <c r="A78" s="34">
        <f t="shared" si="5"/>
        <v>9</v>
      </c>
      <c r="B78" s="35">
        <v>250</v>
      </c>
      <c r="C78" s="129" t="str">
        <f>_xlfn.XLOOKUP(__xlnm._FilterDatabase_157[[#This Row],[SAPSA Number]],'DS Point summary'!A:A,'DS Point summary'!B:B)</f>
        <v>Adriano Walter</v>
      </c>
      <c r="D78" s="129" t="str">
        <f>_xlfn.XLOOKUP(__xlnm._FilterDatabase_157[[#This Row],[SAPSA Number]],'DS Point summary'!A:A,'DS Point summary'!C:C)</f>
        <v>Paschini</v>
      </c>
      <c r="E78" s="130" t="str">
        <f>_xlfn.XLOOKUP(__xlnm._FilterDatabase_157[[#This Row],[SAPSA Number]],'DS Point summary'!A:A,'DS Point summary'!D:D)</f>
        <v>AW</v>
      </c>
      <c r="F78" s="19" t="str">
        <f ca="1">_xlfn.XLOOKUP(__xlnm._FilterDatabase_157[[#This Row],[SAPSA Number]],'DS Point summary'!A:A,'DS Point summary'!E:E)</f>
        <v>SS</v>
      </c>
      <c r="G78" s="132">
        <f ca="1">_xlfn.XLOOKUP(__xlnm._FilterDatabase_157[[#This Row],[SAPSA Number]],'DS Point summary'!A:A,'DS Point summary'!F:F)</f>
        <v>63</v>
      </c>
      <c r="H78" s="21" t="s">
        <v>684</v>
      </c>
      <c r="I78" s="37">
        <f t="shared" si="6"/>
        <v>0</v>
      </c>
      <c r="J78" s="24">
        <f t="shared" si="7"/>
        <v>0</v>
      </c>
      <c r="K78" s="25">
        <v>0</v>
      </c>
      <c r="L78" s="26">
        <v>0</v>
      </c>
      <c r="M78" s="25">
        <v>0</v>
      </c>
      <c r="N78" s="26">
        <v>0</v>
      </c>
      <c r="O78" s="25">
        <v>0</v>
      </c>
      <c r="P78" s="26">
        <v>0</v>
      </c>
      <c r="Q78" s="25">
        <v>0</v>
      </c>
      <c r="R78" s="26">
        <v>0</v>
      </c>
      <c r="S78" s="25">
        <v>0</v>
      </c>
      <c r="T78" s="26">
        <v>0</v>
      </c>
      <c r="U78" s="25">
        <v>0</v>
      </c>
      <c r="V78" s="26">
        <v>0</v>
      </c>
    </row>
    <row r="79" spans="1:22" x14ac:dyDescent="0.25">
      <c r="A79" s="34">
        <f t="shared" si="5"/>
        <v>9</v>
      </c>
      <c r="B79" s="53">
        <v>242</v>
      </c>
      <c r="C79" s="129" t="str">
        <f>_xlfn.XLOOKUP(__xlnm._FilterDatabase_157[[#This Row],[SAPSA Number]],'DS Point summary'!A:A,'DS Point summary'!B:B)</f>
        <v>Pradesh</v>
      </c>
      <c r="D79" s="129" t="str">
        <f>_xlfn.XLOOKUP(__xlnm._FilterDatabase_157[[#This Row],[SAPSA Number]],'DS Point summary'!A:A,'DS Point summary'!C:C)</f>
        <v>Pillay</v>
      </c>
      <c r="E79" s="130" t="str">
        <f>_xlfn.XLOOKUP(__xlnm._FilterDatabase_157[[#This Row],[SAPSA Number]],'DS Point summary'!A:A,'DS Point summary'!D:D)</f>
        <v>P</v>
      </c>
      <c r="F79" s="19" t="str">
        <f ca="1">_xlfn.XLOOKUP(__xlnm._FilterDatabase_157[[#This Row],[SAPSA Number]],'DS Point summary'!A:A,'DS Point summary'!E:E)</f>
        <v xml:space="preserve"> </v>
      </c>
      <c r="G79" s="132">
        <f ca="1">_xlfn.XLOOKUP(__xlnm._FilterDatabase_157[[#This Row],[SAPSA Number]],'DS Point summary'!A:A,'DS Point summary'!F:F)</f>
        <v>47</v>
      </c>
      <c r="H79" s="21" t="s">
        <v>684</v>
      </c>
      <c r="I79" s="37">
        <f t="shared" si="6"/>
        <v>0</v>
      </c>
      <c r="J79" s="24">
        <f t="shared" si="7"/>
        <v>0</v>
      </c>
      <c r="K79" s="25">
        <v>0</v>
      </c>
      <c r="L79" s="26">
        <v>0</v>
      </c>
      <c r="M79" s="25">
        <v>0</v>
      </c>
      <c r="N79" s="26">
        <v>0</v>
      </c>
      <c r="O79" s="25">
        <v>0</v>
      </c>
      <c r="P79" s="26">
        <v>0</v>
      </c>
      <c r="Q79" s="25">
        <v>0</v>
      </c>
      <c r="R79" s="26">
        <v>0</v>
      </c>
      <c r="S79" s="25">
        <v>0</v>
      </c>
      <c r="T79" s="26">
        <v>0</v>
      </c>
      <c r="U79" s="25">
        <v>0</v>
      </c>
      <c r="V79" s="26">
        <v>0</v>
      </c>
    </row>
    <row r="80" spans="1:22" x14ac:dyDescent="0.25">
      <c r="A80" s="34">
        <f t="shared" si="5"/>
        <v>9</v>
      </c>
      <c r="B80" s="53">
        <v>6435</v>
      </c>
      <c r="C80" s="129" t="str">
        <f>_xlfn.XLOOKUP(__xlnm._FilterDatabase_157[[#This Row],[SAPSA Number]],'DS Point summary'!A:A,'DS Point summary'!B:B)</f>
        <v>Ethan</v>
      </c>
      <c r="D80" s="129" t="str">
        <f>_xlfn.XLOOKUP(__xlnm._FilterDatabase_157[[#This Row],[SAPSA Number]],'DS Point summary'!A:A,'DS Point summary'!C:C)</f>
        <v>Pillay</v>
      </c>
      <c r="E80" s="130" t="str">
        <f>_xlfn.XLOOKUP(__xlnm._FilterDatabase_157[[#This Row],[SAPSA Number]],'DS Point summary'!A:A,'DS Point summary'!D:D)</f>
        <v>E</v>
      </c>
      <c r="F80" s="19" t="str">
        <f>_xlfn.XLOOKUP(__xlnm._FilterDatabase_157[[#This Row],[SAPSA Number]],'DS Point summary'!A:A,'DS Point summary'!E:E)</f>
        <v>S Jnr</v>
      </c>
      <c r="G80" s="132">
        <f ca="1">_xlfn.XLOOKUP(__xlnm._FilterDatabase_157[[#This Row],[SAPSA Number]],'DS Point summary'!A:A,'DS Point summary'!F:F)</f>
        <v>13</v>
      </c>
      <c r="H80" s="21" t="s">
        <v>684</v>
      </c>
      <c r="I80" s="37">
        <f t="shared" si="6"/>
        <v>0</v>
      </c>
      <c r="J80" s="24">
        <f t="shared" si="7"/>
        <v>0</v>
      </c>
      <c r="K80" s="25">
        <v>0</v>
      </c>
      <c r="L80" s="26">
        <v>0</v>
      </c>
      <c r="M80" s="25">
        <v>0</v>
      </c>
      <c r="N80" s="26">
        <v>0</v>
      </c>
      <c r="O80" s="25">
        <v>0</v>
      </c>
      <c r="P80" s="26">
        <v>0</v>
      </c>
      <c r="Q80" s="25">
        <v>0</v>
      </c>
      <c r="R80" s="26">
        <v>0</v>
      </c>
      <c r="S80" s="25">
        <v>0</v>
      </c>
      <c r="T80" s="26">
        <v>0</v>
      </c>
      <c r="U80" s="25">
        <v>0</v>
      </c>
      <c r="V80" s="26">
        <v>0</v>
      </c>
    </row>
    <row r="81" spans="1:22" x14ac:dyDescent="0.25">
      <c r="A81" s="34">
        <f t="shared" si="5"/>
        <v>9</v>
      </c>
      <c r="B81" s="53">
        <v>6470</v>
      </c>
      <c r="C81" s="129" t="str">
        <f>_xlfn.XLOOKUP(__xlnm._FilterDatabase_157[[#This Row],[SAPSA Number]],'DS Point summary'!A:A,'DS Point summary'!B:B)</f>
        <v>Koseelan (Seelan)</v>
      </c>
      <c r="D81" s="129" t="str">
        <f>_xlfn.XLOOKUP(__xlnm._FilterDatabase_157[[#This Row],[SAPSA Number]],'DS Point summary'!A:A,'DS Point summary'!C:C)</f>
        <v>Pillay</v>
      </c>
      <c r="E81" s="130" t="str">
        <f>_xlfn.XLOOKUP(__xlnm._FilterDatabase_157[[#This Row],[SAPSA Number]],'DS Point summary'!A:A,'DS Point summary'!D:D)</f>
        <v>K</v>
      </c>
      <c r="F81" s="19" t="str">
        <f ca="1">_xlfn.XLOOKUP(__xlnm._FilterDatabase_157[[#This Row],[SAPSA Number]],'DS Point summary'!A:A,'DS Point summary'!E:E)</f>
        <v xml:space="preserve"> </v>
      </c>
      <c r="G81" s="132">
        <f ca="1">_xlfn.XLOOKUP(__xlnm._FilterDatabase_157[[#This Row],[SAPSA Number]],'DS Point summary'!A:A,'DS Point summary'!F:F)</f>
        <v>46</v>
      </c>
      <c r="H81" s="21" t="s">
        <v>684</v>
      </c>
      <c r="I81" s="37">
        <f t="shared" si="6"/>
        <v>0</v>
      </c>
      <c r="J81" s="24">
        <f t="shared" si="7"/>
        <v>0</v>
      </c>
      <c r="K81" s="25">
        <v>0</v>
      </c>
      <c r="L81" s="26">
        <v>0</v>
      </c>
      <c r="M81" s="25">
        <v>0</v>
      </c>
      <c r="N81" s="26">
        <v>0</v>
      </c>
      <c r="O81" s="25">
        <v>0</v>
      </c>
      <c r="P81" s="26">
        <v>0</v>
      </c>
      <c r="Q81" s="25">
        <v>0</v>
      </c>
      <c r="R81" s="26">
        <v>0</v>
      </c>
      <c r="S81" s="25">
        <v>0</v>
      </c>
      <c r="T81" s="26">
        <v>0</v>
      </c>
      <c r="U81" s="25">
        <v>0</v>
      </c>
      <c r="V81" s="26">
        <v>0</v>
      </c>
    </row>
    <row r="82" spans="1:22" x14ac:dyDescent="0.25">
      <c r="A82" s="34">
        <f t="shared" si="5"/>
        <v>9</v>
      </c>
      <c r="B82" s="35">
        <v>3268</v>
      </c>
      <c r="C82" s="129" t="str">
        <f>_xlfn.XLOOKUP(__xlnm._FilterDatabase_157[[#This Row],[SAPSA Number]],'DS Point summary'!A:A,'DS Point summary'!B:B)</f>
        <v>Gert Hendrik</v>
      </c>
      <c r="D82" s="129" t="str">
        <f>_xlfn.XLOOKUP(__xlnm._FilterDatabase_157[[#This Row],[SAPSA Number]],'DS Point summary'!A:A,'DS Point summary'!C:C)</f>
        <v>Putter</v>
      </c>
      <c r="E82" s="130" t="str">
        <f>_xlfn.XLOOKUP(__xlnm._FilterDatabase_157[[#This Row],[SAPSA Number]],'DS Point summary'!A:A,'DS Point summary'!D:D)</f>
        <v>GH</v>
      </c>
      <c r="F82" s="19" t="str">
        <f ca="1">_xlfn.XLOOKUP(__xlnm._FilterDatabase_157[[#This Row],[SAPSA Number]],'DS Point summary'!A:A,'DS Point summary'!E:E)</f>
        <v>SS</v>
      </c>
      <c r="G82" s="132">
        <f ca="1">_xlfn.XLOOKUP(__xlnm._FilterDatabase_157[[#This Row],[SAPSA Number]],'DS Point summary'!A:A,'DS Point summary'!F:F)</f>
        <v>86</v>
      </c>
      <c r="H82" s="21" t="s">
        <v>684</v>
      </c>
      <c r="I82" s="37">
        <f t="shared" si="6"/>
        <v>0</v>
      </c>
      <c r="J82" s="24">
        <f t="shared" si="7"/>
        <v>0</v>
      </c>
      <c r="K82" s="25">
        <v>0</v>
      </c>
      <c r="L82" s="26">
        <v>0</v>
      </c>
      <c r="M82" s="25">
        <v>0</v>
      </c>
      <c r="N82" s="26">
        <v>0</v>
      </c>
      <c r="O82" s="25">
        <v>0</v>
      </c>
      <c r="P82" s="26">
        <v>0</v>
      </c>
      <c r="Q82" s="25">
        <v>0</v>
      </c>
      <c r="R82" s="26">
        <v>0</v>
      </c>
      <c r="S82" s="25">
        <v>0</v>
      </c>
      <c r="T82" s="26">
        <v>0</v>
      </c>
      <c r="U82" s="25">
        <v>0</v>
      </c>
      <c r="V82" s="26">
        <v>0</v>
      </c>
    </row>
    <row r="83" spans="1:22" x14ac:dyDescent="0.25">
      <c r="A83" s="38">
        <f t="shared" si="5"/>
        <v>9</v>
      </c>
      <c r="B83" s="35">
        <v>2950</v>
      </c>
      <c r="C83" s="129" t="str">
        <f>_xlfn.XLOOKUP(__xlnm._FilterDatabase_157[[#This Row],[SAPSA Number]],'DS Point summary'!A:A,'DS Point summary'!B:B)</f>
        <v>Renier Jansen</v>
      </c>
      <c r="D83" s="129" t="str">
        <f>_xlfn.XLOOKUP(__xlnm._FilterDatabase_157[[#This Row],[SAPSA Number]],'DS Point summary'!A:A,'DS Point summary'!C:C)</f>
        <v>Reynders</v>
      </c>
      <c r="E83" s="130" t="str">
        <f>_xlfn.XLOOKUP(__xlnm._FilterDatabase_157[[#This Row],[SAPSA Number]],'DS Point summary'!A:A,'DS Point summary'!D:D)</f>
        <v>RJ</v>
      </c>
      <c r="F83" s="19" t="str">
        <f ca="1">_xlfn.XLOOKUP(__xlnm._FilterDatabase_157[[#This Row],[SAPSA Number]],'DS Point summary'!A:A,'DS Point summary'!E:E)</f>
        <v xml:space="preserve"> </v>
      </c>
      <c r="G83" s="132">
        <f ca="1">_xlfn.XLOOKUP(__xlnm._FilterDatabase_157[[#This Row],[SAPSA Number]],'DS Point summary'!A:A,'DS Point summary'!F:F)</f>
        <v>43</v>
      </c>
      <c r="H83" s="21" t="s">
        <v>684</v>
      </c>
      <c r="I83" s="37">
        <f t="shared" si="6"/>
        <v>0</v>
      </c>
      <c r="J83" s="24">
        <f t="shared" si="7"/>
        <v>0</v>
      </c>
      <c r="K83" s="25">
        <v>0</v>
      </c>
      <c r="L83" s="26">
        <v>0</v>
      </c>
      <c r="M83" s="25">
        <v>0</v>
      </c>
      <c r="N83" s="26">
        <v>0</v>
      </c>
      <c r="O83" s="25">
        <v>0</v>
      </c>
      <c r="P83" s="26">
        <v>0</v>
      </c>
      <c r="Q83" s="25">
        <v>0</v>
      </c>
      <c r="R83" s="26">
        <v>0</v>
      </c>
      <c r="S83" s="25">
        <v>0</v>
      </c>
      <c r="T83" s="26">
        <v>0</v>
      </c>
      <c r="U83" s="25">
        <v>0</v>
      </c>
      <c r="V83" s="26">
        <v>0</v>
      </c>
    </row>
    <row r="84" spans="1:22" x14ac:dyDescent="0.25">
      <c r="A84" s="38">
        <f t="shared" si="5"/>
        <v>9</v>
      </c>
      <c r="B84" s="39">
        <v>1929</v>
      </c>
      <c r="C84" s="129" t="str">
        <f>_xlfn.XLOOKUP(__xlnm._FilterDatabase_157[[#This Row],[SAPSA Number]],'DS Point summary'!A:A,'DS Point summary'!B:B)</f>
        <v>Chris</v>
      </c>
      <c r="D84" s="129" t="str">
        <f>_xlfn.XLOOKUP(__xlnm._FilterDatabase_157[[#This Row],[SAPSA Number]],'DS Point summary'!A:A,'DS Point summary'!C:C)</f>
        <v>Ridout</v>
      </c>
      <c r="E84" s="130" t="str">
        <f>_xlfn.XLOOKUP(__xlnm._FilterDatabase_157[[#This Row],[SAPSA Number]],'DS Point summary'!A:A,'DS Point summary'!D:D)</f>
        <v>CJ</v>
      </c>
      <c r="F84" s="19" t="str">
        <f ca="1">_xlfn.XLOOKUP(__xlnm._FilterDatabase_157[[#This Row],[SAPSA Number]],'DS Point summary'!A:A,'DS Point summary'!E:E)</f>
        <v xml:space="preserve"> </v>
      </c>
      <c r="G84" s="132">
        <f ca="1">_xlfn.XLOOKUP(__xlnm._FilterDatabase_157[[#This Row],[SAPSA Number]],'DS Point summary'!A:A,'DS Point summary'!F:F)</f>
        <v>41</v>
      </c>
      <c r="H84" s="21" t="s">
        <v>684</v>
      </c>
      <c r="I84" s="37">
        <f t="shared" si="6"/>
        <v>0</v>
      </c>
      <c r="J84" s="24">
        <f t="shared" si="7"/>
        <v>0</v>
      </c>
      <c r="K84" s="25">
        <v>0</v>
      </c>
      <c r="L84" s="26">
        <v>0</v>
      </c>
      <c r="M84" s="25">
        <v>0</v>
      </c>
      <c r="N84" s="26">
        <v>0</v>
      </c>
      <c r="O84" s="25">
        <v>0</v>
      </c>
      <c r="P84" s="26">
        <v>0</v>
      </c>
      <c r="Q84" s="25">
        <v>0</v>
      </c>
      <c r="R84" s="26">
        <v>0</v>
      </c>
      <c r="S84" s="25">
        <v>0</v>
      </c>
      <c r="T84" s="26">
        <v>0</v>
      </c>
      <c r="U84" s="25">
        <v>0</v>
      </c>
      <c r="V84" s="26">
        <v>0</v>
      </c>
    </row>
    <row r="85" spans="1:22" x14ac:dyDescent="0.25">
      <c r="A85" s="38">
        <f t="shared" si="5"/>
        <v>9</v>
      </c>
      <c r="B85" s="35">
        <v>6381</v>
      </c>
      <c r="C85" s="129" t="str">
        <f>_xlfn.XLOOKUP(__xlnm._FilterDatabase_157[[#This Row],[SAPSA Number]],'DS Point summary'!A:A,'DS Point summary'!B:B)</f>
        <v>Gavin Alexander</v>
      </c>
      <c r="D85" s="129" t="str">
        <f>_xlfn.XLOOKUP(__xlnm._FilterDatabase_157[[#This Row],[SAPSA Number]],'DS Point summary'!A:A,'DS Point summary'!C:C)</f>
        <v>Riley</v>
      </c>
      <c r="E85" s="130" t="str">
        <f>_xlfn.XLOOKUP(__xlnm._FilterDatabase_157[[#This Row],[SAPSA Number]],'DS Point summary'!A:A,'DS Point summary'!D:D)</f>
        <v>GA</v>
      </c>
      <c r="F85" s="19" t="str">
        <f ca="1">_xlfn.XLOOKUP(__xlnm._FilterDatabase_157[[#This Row],[SAPSA Number]],'DS Point summary'!A:A,'DS Point summary'!E:E)</f>
        <v xml:space="preserve"> </v>
      </c>
      <c r="G85" s="132">
        <f ca="1">_xlfn.XLOOKUP(__xlnm._FilterDatabase_157[[#This Row],[SAPSA Number]],'DS Point summary'!A:A,'DS Point summary'!F:F)</f>
        <v>25</v>
      </c>
      <c r="H85" s="21" t="s">
        <v>684</v>
      </c>
      <c r="I85" s="37">
        <f t="shared" si="6"/>
        <v>0</v>
      </c>
      <c r="J85" s="24">
        <f t="shared" si="7"/>
        <v>0</v>
      </c>
      <c r="K85" s="25">
        <v>0</v>
      </c>
      <c r="L85" s="26">
        <v>0</v>
      </c>
      <c r="M85" s="25">
        <v>0</v>
      </c>
      <c r="N85" s="26">
        <v>0</v>
      </c>
      <c r="O85" s="25">
        <v>0</v>
      </c>
      <c r="P85" s="26">
        <v>0</v>
      </c>
      <c r="Q85" s="25">
        <v>0</v>
      </c>
      <c r="R85" s="26">
        <v>0</v>
      </c>
      <c r="S85" s="25">
        <v>0</v>
      </c>
      <c r="T85" s="26">
        <v>0</v>
      </c>
      <c r="U85" s="25">
        <v>0</v>
      </c>
      <c r="V85" s="26">
        <v>0</v>
      </c>
    </row>
    <row r="86" spans="1:22" x14ac:dyDescent="0.25">
      <c r="A86" s="38">
        <f t="shared" ref="A86:A123" si="8">RANK(J86,J$2:J$136,0)</f>
        <v>9</v>
      </c>
      <c r="B86" s="35">
        <v>1838</v>
      </c>
      <c r="C86" s="129" t="str">
        <f>_xlfn.XLOOKUP(__xlnm._FilterDatabase_157[[#This Row],[SAPSA Number]],'DS Point summary'!A:A,'DS Point summary'!B:B)</f>
        <v>Laurence Talbot</v>
      </c>
      <c r="D86" s="129" t="str">
        <f>_xlfn.XLOOKUP(__xlnm._FilterDatabase_157[[#This Row],[SAPSA Number]],'DS Point summary'!A:A,'DS Point summary'!C:C)</f>
        <v>Rowland</v>
      </c>
      <c r="E86" s="130" t="str">
        <f>_xlfn.XLOOKUP(__xlnm._FilterDatabase_157[[#This Row],[SAPSA Number]],'DS Point summary'!A:A,'DS Point summary'!D:D)</f>
        <v>LT</v>
      </c>
      <c r="F86" s="19" t="str">
        <f ca="1">_xlfn.XLOOKUP(__xlnm._FilterDatabase_157[[#This Row],[SAPSA Number]],'DS Point summary'!A:A,'DS Point summary'!E:E)</f>
        <v xml:space="preserve"> </v>
      </c>
      <c r="G86" s="132">
        <f ca="1">_xlfn.XLOOKUP(__xlnm._FilterDatabase_157[[#This Row],[SAPSA Number]],'DS Point summary'!A:A,'DS Point summary'!F:F)</f>
        <v>49</v>
      </c>
      <c r="H86" s="21" t="s">
        <v>684</v>
      </c>
      <c r="I86" s="37">
        <f t="shared" si="6"/>
        <v>0</v>
      </c>
      <c r="J86" s="24">
        <f t="shared" si="7"/>
        <v>0</v>
      </c>
      <c r="K86" s="25">
        <v>0</v>
      </c>
      <c r="L86" s="26">
        <v>0</v>
      </c>
      <c r="M86" s="25">
        <v>0</v>
      </c>
      <c r="N86" s="26">
        <v>0</v>
      </c>
      <c r="O86" s="25">
        <v>0</v>
      </c>
      <c r="P86" s="26">
        <v>0</v>
      </c>
      <c r="Q86" s="25">
        <v>0</v>
      </c>
      <c r="R86" s="26">
        <v>0</v>
      </c>
      <c r="S86" s="25">
        <v>0</v>
      </c>
      <c r="T86" s="26">
        <v>0</v>
      </c>
      <c r="U86" s="25">
        <v>0</v>
      </c>
      <c r="V86" s="26">
        <v>0</v>
      </c>
    </row>
    <row r="87" spans="1:22" x14ac:dyDescent="0.25">
      <c r="A87" s="38">
        <f t="shared" si="8"/>
        <v>9</v>
      </c>
      <c r="B87" s="35">
        <v>3703</v>
      </c>
      <c r="C87" s="129" t="str">
        <f>_xlfn.XLOOKUP(__xlnm._FilterDatabase_157[[#This Row],[SAPSA Number]],'DS Point summary'!A:A,'DS Point summary'!B:B)</f>
        <v>Gregory Andrew</v>
      </c>
      <c r="D87" s="129" t="str">
        <f>_xlfn.XLOOKUP(__xlnm._FilterDatabase_157[[#This Row],[SAPSA Number]],'DS Point summary'!A:A,'DS Point summary'!C:C)</f>
        <v>Salzwedel</v>
      </c>
      <c r="E87" s="130" t="str">
        <f>_xlfn.XLOOKUP(__xlnm._FilterDatabase_157[[#This Row],[SAPSA Number]],'DS Point summary'!A:A,'DS Point summary'!D:D)</f>
        <v>G</v>
      </c>
      <c r="F87" s="19" t="str">
        <f ca="1">_xlfn.XLOOKUP(__xlnm._FilterDatabase_157[[#This Row],[SAPSA Number]],'DS Point summary'!A:A,'DS Point summary'!E:E)</f>
        <v>S</v>
      </c>
      <c r="G87" s="132">
        <f ca="1">_xlfn.XLOOKUP(__xlnm._FilterDatabase_157[[#This Row],[SAPSA Number]],'DS Point summary'!A:A,'DS Point summary'!F:F)</f>
        <v>53</v>
      </c>
      <c r="H87" s="21" t="s">
        <v>684</v>
      </c>
      <c r="I87" s="37">
        <f t="shared" si="6"/>
        <v>0</v>
      </c>
      <c r="J87" s="24">
        <f t="shared" si="7"/>
        <v>0</v>
      </c>
      <c r="K87" s="25">
        <v>0</v>
      </c>
      <c r="L87" s="26">
        <v>0</v>
      </c>
      <c r="M87" s="25">
        <v>0</v>
      </c>
      <c r="N87" s="26">
        <v>0</v>
      </c>
      <c r="O87" s="25">
        <v>0</v>
      </c>
      <c r="P87" s="26">
        <v>0</v>
      </c>
      <c r="Q87" s="25">
        <v>0</v>
      </c>
      <c r="R87" s="26">
        <v>0</v>
      </c>
      <c r="S87" s="25">
        <v>0</v>
      </c>
      <c r="T87" s="26">
        <v>0</v>
      </c>
      <c r="U87" s="25">
        <v>0</v>
      </c>
      <c r="V87" s="26">
        <v>0</v>
      </c>
    </row>
    <row r="88" spans="1:22" x14ac:dyDescent="0.25">
      <c r="A88" s="38">
        <f t="shared" si="8"/>
        <v>9</v>
      </c>
      <c r="B88" s="35">
        <v>3822</v>
      </c>
      <c r="C88" s="129" t="str">
        <f>_xlfn.XLOOKUP(__xlnm._FilterDatabase_157[[#This Row],[SAPSA Number]],'DS Point summary'!A:A,'DS Point summary'!B:B)</f>
        <v>Wayne Erald</v>
      </c>
      <c r="D88" s="129" t="str">
        <f>_xlfn.XLOOKUP(__xlnm._FilterDatabase_157[[#This Row],[SAPSA Number]],'DS Point summary'!A:A,'DS Point summary'!C:C)</f>
        <v>Schmidt</v>
      </c>
      <c r="E88" s="130" t="str">
        <f>_xlfn.XLOOKUP(__xlnm._FilterDatabase_157[[#This Row],[SAPSA Number]],'DS Point summary'!A:A,'DS Point summary'!D:D)</f>
        <v>WE</v>
      </c>
      <c r="F88" s="19" t="str">
        <f ca="1">_xlfn.XLOOKUP(__xlnm._FilterDatabase_157[[#This Row],[SAPSA Number]],'DS Point summary'!A:A,'DS Point summary'!E:E)</f>
        <v xml:space="preserve"> </v>
      </c>
      <c r="G88" s="132">
        <f ca="1">_xlfn.XLOOKUP(__xlnm._FilterDatabase_157[[#This Row],[SAPSA Number]],'DS Point summary'!A:A,'DS Point summary'!F:F)</f>
        <v>49</v>
      </c>
      <c r="H88" s="21" t="s">
        <v>684</v>
      </c>
      <c r="I88" s="37">
        <f t="shared" si="6"/>
        <v>0</v>
      </c>
      <c r="J88" s="24">
        <f t="shared" si="7"/>
        <v>0</v>
      </c>
      <c r="K88" s="25">
        <v>0</v>
      </c>
      <c r="L88" s="26">
        <v>0</v>
      </c>
      <c r="M88" s="25">
        <v>0</v>
      </c>
      <c r="N88" s="26">
        <v>0</v>
      </c>
      <c r="O88" s="25">
        <v>0</v>
      </c>
      <c r="P88" s="26">
        <v>0</v>
      </c>
      <c r="Q88" s="25">
        <v>0</v>
      </c>
      <c r="R88" s="26">
        <v>0</v>
      </c>
      <c r="S88" s="25">
        <v>0</v>
      </c>
      <c r="T88" s="26">
        <v>0</v>
      </c>
      <c r="U88" s="25">
        <v>0</v>
      </c>
      <c r="V88" s="26">
        <v>0</v>
      </c>
    </row>
    <row r="89" spans="1:22" x14ac:dyDescent="0.25">
      <c r="A89" s="38">
        <f t="shared" si="8"/>
        <v>9</v>
      </c>
      <c r="B89" s="35">
        <v>3209</v>
      </c>
      <c r="C89" s="129" t="str">
        <f>_xlfn.XLOOKUP(__xlnm._FilterDatabase_157[[#This Row],[SAPSA Number]],'DS Point summary'!A:A,'DS Point summary'!B:B)</f>
        <v>Mark Theo</v>
      </c>
      <c r="D89" s="129" t="str">
        <f>_xlfn.XLOOKUP(__xlnm._FilterDatabase_157[[#This Row],[SAPSA Number]],'DS Point summary'!A:A,'DS Point summary'!C:C)</f>
        <v>Schuurmans</v>
      </c>
      <c r="E89" s="130" t="str">
        <f>_xlfn.XLOOKUP(__xlnm._FilterDatabase_157[[#This Row],[SAPSA Number]],'DS Point summary'!A:A,'DS Point summary'!D:D)</f>
        <v>MT</v>
      </c>
      <c r="F89" s="19" t="str">
        <f>_xlfn.XLOOKUP(__xlnm._FilterDatabase_157[[#This Row],[SAPSA Number]],'DS Point summary'!A:A,'DS Point summary'!E:E)</f>
        <v>S</v>
      </c>
      <c r="G89" s="132">
        <f ca="1">_xlfn.XLOOKUP(__xlnm._FilterDatabase_157[[#This Row],[SAPSA Number]],'DS Point summary'!A:A,'DS Point summary'!F:F)</f>
        <v>51</v>
      </c>
      <c r="H89" s="21" t="s">
        <v>684</v>
      </c>
      <c r="I89" s="37">
        <f t="shared" si="6"/>
        <v>0</v>
      </c>
      <c r="J89" s="24">
        <f t="shared" si="7"/>
        <v>0</v>
      </c>
      <c r="K89" s="25">
        <v>0</v>
      </c>
      <c r="L89" s="26">
        <v>0</v>
      </c>
      <c r="M89" s="25">
        <v>0</v>
      </c>
      <c r="N89" s="26">
        <v>0</v>
      </c>
      <c r="O89" s="25">
        <v>0</v>
      </c>
      <c r="P89" s="26">
        <v>0</v>
      </c>
      <c r="Q89" s="25">
        <v>0</v>
      </c>
      <c r="R89" s="26">
        <v>0</v>
      </c>
      <c r="S89" s="25">
        <v>0</v>
      </c>
      <c r="T89" s="26">
        <v>0</v>
      </c>
      <c r="U89" s="25">
        <v>0</v>
      </c>
      <c r="V89" s="26">
        <v>0</v>
      </c>
    </row>
    <row r="90" spans="1:22" x14ac:dyDescent="0.25">
      <c r="A90" s="38">
        <f t="shared" si="8"/>
        <v>9</v>
      </c>
      <c r="B90" s="35">
        <v>4966</v>
      </c>
      <c r="C90" s="129" t="str">
        <f>_xlfn.XLOOKUP(__xlnm._FilterDatabase_157[[#This Row],[SAPSA Number]],'DS Point summary'!A:A,'DS Point summary'!B:B)</f>
        <v>Costantinos</v>
      </c>
      <c r="D90" s="129" t="str">
        <f>_xlfn.XLOOKUP(__xlnm._FilterDatabase_157[[#This Row],[SAPSA Number]],'DS Point summary'!A:A,'DS Point summary'!C:C)</f>
        <v>Seindis</v>
      </c>
      <c r="E90" s="130" t="str">
        <f>_xlfn.XLOOKUP(__xlnm._FilterDatabase_157[[#This Row],[SAPSA Number]],'DS Point summary'!A:A,'DS Point summary'!D:D)</f>
        <v>C</v>
      </c>
      <c r="F90" s="19" t="str">
        <f ca="1">_xlfn.XLOOKUP(__xlnm._FilterDatabase_157[[#This Row],[SAPSA Number]],'DS Point summary'!A:A,'DS Point summary'!E:E)</f>
        <v xml:space="preserve"> </v>
      </c>
      <c r="G90" s="132">
        <f ca="1">_xlfn.XLOOKUP(__xlnm._FilterDatabase_157[[#This Row],[SAPSA Number]],'DS Point summary'!A:A,'DS Point summary'!F:F)</f>
        <v>33</v>
      </c>
      <c r="H90" s="21" t="s">
        <v>684</v>
      </c>
      <c r="I90" s="37">
        <f t="shared" si="6"/>
        <v>0</v>
      </c>
      <c r="J90" s="24">
        <f t="shared" si="7"/>
        <v>0</v>
      </c>
      <c r="K90" s="25">
        <v>0</v>
      </c>
      <c r="L90" s="26">
        <v>0</v>
      </c>
      <c r="M90" s="25">
        <v>0</v>
      </c>
      <c r="N90" s="26">
        <v>0</v>
      </c>
      <c r="O90" s="25">
        <v>0</v>
      </c>
      <c r="P90" s="26">
        <v>0</v>
      </c>
      <c r="Q90" s="25">
        <v>0</v>
      </c>
      <c r="R90" s="26">
        <v>0</v>
      </c>
      <c r="S90" s="25">
        <v>0</v>
      </c>
      <c r="T90" s="26">
        <v>0</v>
      </c>
      <c r="U90" s="25">
        <v>0</v>
      </c>
      <c r="V90" s="26">
        <v>0</v>
      </c>
    </row>
    <row r="91" spans="1:22" x14ac:dyDescent="0.25">
      <c r="A91" s="38">
        <f t="shared" si="8"/>
        <v>9</v>
      </c>
      <c r="B91" s="53">
        <v>1550</v>
      </c>
      <c r="C91" s="129" t="str">
        <f>_xlfn.XLOOKUP(__xlnm._FilterDatabase_157[[#This Row],[SAPSA Number]],'DS Point summary'!A:A,'DS Point summary'!B:B)</f>
        <v>Christopher Mark</v>
      </c>
      <c r="D91" s="129" t="str">
        <f>_xlfn.XLOOKUP(__xlnm._FilterDatabase_157[[#This Row],[SAPSA Number]],'DS Point summary'!A:A,'DS Point summary'!C:C)</f>
        <v>Shadwell</v>
      </c>
      <c r="E91" s="130" t="str">
        <f>_xlfn.XLOOKUP(__xlnm._FilterDatabase_157[[#This Row],[SAPSA Number]],'DS Point summary'!A:A,'DS Point summary'!D:D)</f>
        <v>CM</v>
      </c>
      <c r="F91" s="19" t="str">
        <f ca="1">_xlfn.XLOOKUP(__xlnm._FilterDatabase_157[[#This Row],[SAPSA Number]],'DS Point summary'!A:A,'DS Point summary'!E:E)</f>
        <v xml:space="preserve"> </v>
      </c>
      <c r="G91" s="132">
        <f ca="1">_xlfn.XLOOKUP(__xlnm._FilterDatabase_157[[#This Row],[SAPSA Number]],'DS Point summary'!A:A,'DS Point summary'!F:F)</f>
        <v>34</v>
      </c>
      <c r="H91" s="21" t="s">
        <v>684</v>
      </c>
      <c r="I91" s="37">
        <f t="shared" si="6"/>
        <v>0</v>
      </c>
      <c r="J91" s="24">
        <f t="shared" si="7"/>
        <v>0</v>
      </c>
      <c r="K91" s="25">
        <v>0</v>
      </c>
      <c r="L91" s="26">
        <v>0</v>
      </c>
      <c r="M91" s="25">
        <v>0</v>
      </c>
      <c r="N91" s="26">
        <v>0</v>
      </c>
      <c r="O91" s="25">
        <v>0</v>
      </c>
      <c r="P91" s="26">
        <v>0</v>
      </c>
      <c r="Q91" s="25">
        <v>0</v>
      </c>
      <c r="R91" s="26">
        <v>0</v>
      </c>
      <c r="S91" s="25">
        <v>0</v>
      </c>
      <c r="T91" s="26">
        <v>0</v>
      </c>
      <c r="U91" s="25">
        <v>0</v>
      </c>
      <c r="V91" s="26">
        <v>0</v>
      </c>
    </row>
    <row r="92" spans="1:22" x14ac:dyDescent="0.25">
      <c r="A92" s="34">
        <f t="shared" si="8"/>
        <v>9</v>
      </c>
      <c r="B92" s="35">
        <v>4272</v>
      </c>
      <c r="C92" s="129" t="str">
        <f>_xlfn.XLOOKUP(__xlnm._FilterDatabase_157[[#This Row],[SAPSA Number]],'DS Point summary'!A:A,'DS Point summary'!B:B)</f>
        <v>Theuns Fichardt</v>
      </c>
      <c r="D92" s="129" t="str">
        <f>_xlfn.XLOOKUP(__xlnm._FilterDatabase_157[[#This Row],[SAPSA Number]],'DS Point summary'!A:A,'DS Point summary'!C:C)</f>
        <v>Skea</v>
      </c>
      <c r="E92" s="130" t="str">
        <f>_xlfn.XLOOKUP(__xlnm._FilterDatabase_157[[#This Row],[SAPSA Number]],'DS Point summary'!A:A,'DS Point summary'!D:D)</f>
        <v>TF</v>
      </c>
      <c r="F92" s="19" t="str">
        <f ca="1">_xlfn.XLOOKUP(__xlnm._FilterDatabase_157[[#This Row],[SAPSA Number]],'DS Point summary'!A:A,'DS Point summary'!E:E)</f>
        <v xml:space="preserve"> </v>
      </c>
      <c r="G92" s="132">
        <f ca="1">_xlfn.XLOOKUP(__xlnm._FilterDatabase_157[[#This Row],[SAPSA Number]],'DS Point summary'!A:A,'DS Point summary'!F:F)</f>
        <v>49</v>
      </c>
      <c r="H92" s="21" t="s">
        <v>684</v>
      </c>
      <c r="I92" s="37">
        <f t="shared" si="6"/>
        <v>0</v>
      </c>
      <c r="J92" s="24">
        <f t="shared" si="7"/>
        <v>0</v>
      </c>
      <c r="K92" s="25">
        <v>0</v>
      </c>
      <c r="L92" s="26">
        <v>0</v>
      </c>
      <c r="M92" s="25">
        <v>0</v>
      </c>
      <c r="N92" s="26">
        <v>0</v>
      </c>
      <c r="O92" s="25">
        <v>0</v>
      </c>
      <c r="P92" s="26">
        <v>0</v>
      </c>
      <c r="Q92" s="25">
        <v>0</v>
      </c>
      <c r="R92" s="26">
        <v>0</v>
      </c>
      <c r="S92" s="25">
        <v>0</v>
      </c>
      <c r="T92" s="26">
        <v>0</v>
      </c>
      <c r="U92" s="25">
        <v>0</v>
      </c>
      <c r="V92" s="26">
        <v>0</v>
      </c>
    </row>
    <row r="93" spans="1:22" x14ac:dyDescent="0.25">
      <c r="A93" s="34">
        <f t="shared" si="8"/>
        <v>9</v>
      </c>
      <c r="B93" s="35">
        <v>3587</v>
      </c>
      <c r="C93" s="129" t="str">
        <f>_xlfn.XLOOKUP(__xlnm._FilterDatabase_157[[#This Row],[SAPSA Number]],'DS Point summary'!A:A,'DS Point summary'!B:B)</f>
        <v>Daniel Lodewyk</v>
      </c>
      <c r="D93" s="129" t="str">
        <f>_xlfn.XLOOKUP(__xlnm._FilterDatabase_157[[#This Row],[SAPSA Number]],'DS Point summary'!A:A,'DS Point summary'!C:C)</f>
        <v>Smit</v>
      </c>
      <c r="E93" s="130" t="str">
        <f>_xlfn.XLOOKUP(__xlnm._FilterDatabase_157[[#This Row],[SAPSA Number]],'DS Point summary'!A:A,'DS Point summary'!D:D)</f>
        <v>DL</v>
      </c>
      <c r="F93" s="19" t="str">
        <f ca="1">_xlfn.XLOOKUP(__xlnm._FilterDatabase_157[[#This Row],[SAPSA Number]],'DS Point summary'!A:A,'DS Point summary'!E:E)</f>
        <v xml:space="preserve"> </v>
      </c>
      <c r="G93" s="132">
        <f ca="1">_xlfn.XLOOKUP(__xlnm._FilterDatabase_157[[#This Row],[SAPSA Number]],'DS Point summary'!A:A,'DS Point summary'!F:F)</f>
        <v>37</v>
      </c>
      <c r="H93" s="21" t="s">
        <v>684</v>
      </c>
      <c r="I93" s="37">
        <f t="shared" si="6"/>
        <v>0</v>
      </c>
      <c r="J93" s="24">
        <f t="shared" si="7"/>
        <v>0</v>
      </c>
      <c r="K93" s="25">
        <v>0</v>
      </c>
      <c r="L93" s="26">
        <v>0</v>
      </c>
      <c r="M93" s="25">
        <v>0</v>
      </c>
      <c r="N93" s="26">
        <v>0</v>
      </c>
      <c r="O93" s="25">
        <v>0</v>
      </c>
      <c r="P93" s="26">
        <v>0</v>
      </c>
      <c r="Q93" s="25">
        <v>0</v>
      </c>
      <c r="R93" s="26">
        <v>0</v>
      </c>
      <c r="S93" s="25">
        <v>0</v>
      </c>
      <c r="T93" s="26">
        <v>0</v>
      </c>
      <c r="U93" s="25">
        <v>0</v>
      </c>
      <c r="V93" s="26">
        <v>0</v>
      </c>
    </row>
    <row r="94" spans="1:22" x14ac:dyDescent="0.25">
      <c r="A94" s="38">
        <f t="shared" si="8"/>
        <v>9</v>
      </c>
      <c r="B94" s="39">
        <v>1321</v>
      </c>
      <c r="C94" s="129" t="str">
        <f>_xlfn.XLOOKUP(__xlnm._FilterDatabase_157[[#This Row],[SAPSA Number]],'DS Point summary'!A:A,'DS Point summary'!B:B)</f>
        <v>Neal Monisen</v>
      </c>
      <c r="D94" s="129" t="str">
        <f>_xlfn.XLOOKUP(__xlnm._FilterDatabase_157[[#This Row],[SAPSA Number]],'DS Point summary'!A:A,'DS Point summary'!C:C)</f>
        <v>Sokay</v>
      </c>
      <c r="E94" s="130" t="str">
        <f>_xlfn.XLOOKUP(__xlnm._FilterDatabase_157[[#This Row],[SAPSA Number]],'DS Point summary'!A:A,'DS Point summary'!D:D)</f>
        <v>NM</v>
      </c>
      <c r="F94" s="19" t="str">
        <f ca="1">_xlfn.XLOOKUP(__xlnm._FilterDatabase_157[[#This Row],[SAPSA Number]],'DS Point summary'!A:A,'DS Point summary'!E:E)</f>
        <v xml:space="preserve"> </v>
      </c>
      <c r="G94" s="132">
        <f ca="1">_xlfn.XLOOKUP(__xlnm._FilterDatabase_157[[#This Row],[SAPSA Number]],'DS Point summary'!A:A,'DS Point summary'!F:F)</f>
        <v>49</v>
      </c>
      <c r="H94" s="21" t="s">
        <v>684</v>
      </c>
      <c r="I94" s="37">
        <f t="shared" si="6"/>
        <v>0</v>
      </c>
      <c r="J94" s="24">
        <f t="shared" si="7"/>
        <v>0</v>
      </c>
      <c r="K94" s="25">
        <v>0</v>
      </c>
      <c r="L94" s="26">
        <v>0</v>
      </c>
      <c r="M94" s="25">
        <v>0</v>
      </c>
      <c r="N94" s="26">
        <v>0</v>
      </c>
      <c r="O94" s="25">
        <v>0</v>
      </c>
      <c r="P94" s="26">
        <v>0</v>
      </c>
      <c r="Q94" s="25">
        <v>0</v>
      </c>
      <c r="R94" s="26">
        <v>0</v>
      </c>
      <c r="S94" s="25">
        <v>0</v>
      </c>
      <c r="T94" s="26">
        <v>0</v>
      </c>
      <c r="U94" s="25">
        <v>0</v>
      </c>
      <c r="V94" s="26">
        <v>0</v>
      </c>
    </row>
    <row r="95" spans="1:22" x14ac:dyDescent="0.25">
      <c r="A95" s="38">
        <f t="shared" si="8"/>
        <v>9</v>
      </c>
      <c r="B95" s="35">
        <v>3832</v>
      </c>
      <c r="C95" s="129" t="str">
        <f>_xlfn.XLOOKUP(__xlnm._FilterDatabase_157[[#This Row],[SAPSA Number]],'DS Point summary'!A:A,'DS Point summary'!B:B)</f>
        <v>Dion Rowlands</v>
      </c>
      <c r="D95" s="129" t="str">
        <f>_xlfn.XLOOKUP(__xlnm._FilterDatabase_157[[#This Row],[SAPSA Number]],'DS Point summary'!A:A,'DS Point summary'!C:C)</f>
        <v>Stead</v>
      </c>
      <c r="E95" s="130" t="str">
        <f>_xlfn.XLOOKUP(__xlnm._FilterDatabase_157[[#This Row],[SAPSA Number]],'DS Point summary'!A:A,'DS Point summary'!D:D)</f>
        <v>DR</v>
      </c>
      <c r="F95" s="19" t="str">
        <f>_xlfn.XLOOKUP(__xlnm._FilterDatabase_157[[#This Row],[SAPSA Number]],'DS Point summary'!A:A,'DS Point summary'!E:E)</f>
        <v>S</v>
      </c>
      <c r="G95" s="132">
        <f ca="1">_xlfn.XLOOKUP(__xlnm._FilterDatabase_157[[#This Row],[SAPSA Number]],'DS Point summary'!A:A,'DS Point summary'!F:F)</f>
        <v>50</v>
      </c>
      <c r="H95" s="21" t="s">
        <v>684</v>
      </c>
      <c r="I95" s="37">
        <f t="shared" si="6"/>
        <v>0</v>
      </c>
      <c r="J95" s="24">
        <f t="shared" si="7"/>
        <v>0</v>
      </c>
      <c r="K95" s="25">
        <v>0</v>
      </c>
      <c r="L95" s="26">
        <v>0</v>
      </c>
      <c r="M95" s="25">
        <v>0</v>
      </c>
      <c r="N95" s="26">
        <v>0</v>
      </c>
      <c r="O95" s="25">
        <v>0</v>
      </c>
      <c r="P95" s="26">
        <v>0</v>
      </c>
      <c r="Q95" s="25">
        <v>0</v>
      </c>
      <c r="R95" s="26">
        <v>0</v>
      </c>
      <c r="S95" s="25">
        <v>0</v>
      </c>
      <c r="T95" s="26">
        <v>0</v>
      </c>
      <c r="U95" s="25">
        <v>0</v>
      </c>
      <c r="V95" s="26">
        <v>0</v>
      </c>
    </row>
    <row r="96" spans="1:22" x14ac:dyDescent="0.25">
      <c r="A96" s="38">
        <f t="shared" si="8"/>
        <v>9</v>
      </c>
      <c r="B96" s="35">
        <v>3395</v>
      </c>
      <c r="C96" s="129" t="str">
        <f>_xlfn.XLOOKUP(__xlnm._FilterDatabase_157[[#This Row],[SAPSA Number]],'DS Point summary'!A:A,'DS Point summary'!B:B)</f>
        <v>Andrea</v>
      </c>
      <c r="D96" s="129" t="str">
        <f>_xlfn.XLOOKUP(__xlnm._FilterDatabase_157[[#This Row],[SAPSA Number]],'DS Point summary'!A:A,'DS Point summary'!C:C)</f>
        <v>Stevenson</v>
      </c>
      <c r="E96" s="130" t="str">
        <f>_xlfn.XLOOKUP(__xlnm._FilterDatabase_157[[#This Row],[SAPSA Number]],'DS Point summary'!A:A,'DS Point summary'!D:D)</f>
        <v>A</v>
      </c>
      <c r="F96" s="19" t="str">
        <f>_xlfn.XLOOKUP(__xlnm._FilterDatabase_157[[#This Row],[SAPSA Number]],'DS Point summary'!A:A,'DS Point summary'!E:E)</f>
        <v>Lady</v>
      </c>
      <c r="G96" s="132">
        <f ca="1">_xlfn.XLOOKUP(__xlnm._FilterDatabase_157[[#This Row],[SAPSA Number]],'DS Point summary'!A:A,'DS Point summary'!F:F)</f>
        <v>54</v>
      </c>
      <c r="H96" s="21" t="s">
        <v>684</v>
      </c>
      <c r="I96" s="37">
        <f t="shared" si="6"/>
        <v>0</v>
      </c>
      <c r="J96" s="24">
        <f t="shared" si="7"/>
        <v>0</v>
      </c>
      <c r="K96" s="25">
        <v>0</v>
      </c>
      <c r="L96" s="26">
        <v>0</v>
      </c>
      <c r="M96" s="25">
        <v>0</v>
      </c>
      <c r="N96" s="26">
        <v>0</v>
      </c>
      <c r="O96" s="25">
        <v>0</v>
      </c>
      <c r="P96" s="26">
        <v>0</v>
      </c>
      <c r="Q96" s="25">
        <v>0</v>
      </c>
      <c r="R96" s="26">
        <v>0</v>
      </c>
      <c r="S96" s="25">
        <v>0</v>
      </c>
      <c r="T96" s="26">
        <v>0</v>
      </c>
      <c r="U96" s="25">
        <v>0</v>
      </c>
      <c r="V96" s="26">
        <v>0</v>
      </c>
    </row>
    <row r="97" spans="1:22" x14ac:dyDescent="0.25">
      <c r="A97" s="34">
        <f t="shared" si="8"/>
        <v>9</v>
      </c>
      <c r="B97" s="35">
        <v>3396</v>
      </c>
      <c r="C97" s="129" t="str">
        <f>_xlfn.XLOOKUP(__xlnm._FilterDatabase_157[[#This Row],[SAPSA Number]],'DS Point summary'!A:A,'DS Point summary'!B:B)</f>
        <v>Irving Robert</v>
      </c>
      <c r="D97" s="129" t="str">
        <f>_xlfn.XLOOKUP(__xlnm._FilterDatabase_157[[#This Row],[SAPSA Number]],'DS Point summary'!A:A,'DS Point summary'!C:C)</f>
        <v>Stevenson</v>
      </c>
      <c r="E97" s="130" t="str">
        <f>_xlfn.XLOOKUP(__xlnm._FilterDatabase_157[[#This Row],[SAPSA Number]],'DS Point summary'!A:A,'DS Point summary'!D:D)</f>
        <v>IR</v>
      </c>
      <c r="F97" s="19" t="str">
        <f ca="1">_xlfn.XLOOKUP(__xlnm._FilterDatabase_157[[#This Row],[SAPSA Number]],'DS Point summary'!A:A,'DS Point summary'!E:E)</f>
        <v>SS</v>
      </c>
      <c r="G97" s="132">
        <f ca="1">_xlfn.XLOOKUP(__xlnm._FilterDatabase_157[[#This Row],[SAPSA Number]],'DS Point summary'!A:A,'DS Point summary'!F:F)</f>
        <v>68</v>
      </c>
      <c r="H97" s="21" t="s">
        <v>684</v>
      </c>
      <c r="I97" s="37">
        <f t="shared" si="6"/>
        <v>0</v>
      </c>
      <c r="J97" s="24">
        <f t="shared" si="7"/>
        <v>0</v>
      </c>
      <c r="K97" s="25">
        <v>0</v>
      </c>
      <c r="L97" s="26">
        <v>0</v>
      </c>
      <c r="M97" s="25">
        <v>0</v>
      </c>
      <c r="N97" s="26">
        <v>0</v>
      </c>
      <c r="O97" s="25">
        <v>0</v>
      </c>
      <c r="P97" s="26">
        <v>0</v>
      </c>
      <c r="Q97" s="25">
        <v>0</v>
      </c>
      <c r="R97" s="26">
        <v>0</v>
      </c>
      <c r="S97" s="25">
        <v>0</v>
      </c>
      <c r="T97" s="26">
        <v>0</v>
      </c>
      <c r="U97" s="25">
        <v>0</v>
      </c>
      <c r="V97" s="26">
        <v>0</v>
      </c>
    </row>
    <row r="98" spans="1:22" x14ac:dyDescent="0.25">
      <c r="A98" s="34">
        <f t="shared" si="8"/>
        <v>9</v>
      </c>
      <c r="B98" s="35">
        <v>2688</v>
      </c>
      <c r="C98" s="129" t="str">
        <f>_xlfn.XLOOKUP(__xlnm._FilterDatabase_157[[#This Row],[SAPSA Number]],'DS Point summary'!A:A,'DS Point summary'!B:B)</f>
        <v>Durandt Hendrik</v>
      </c>
      <c r="D98" s="129" t="str">
        <f>_xlfn.XLOOKUP(__xlnm._FilterDatabase_157[[#This Row],[SAPSA Number]],'DS Point summary'!A:A,'DS Point summary'!C:C)</f>
        <v>Storm</v>
      </c>
      <c r="E98" s="130" t="str">
        <f>_xlfn.XLOOKUP(__xlnm._FilterDatabase_157[[#This Row],[SAPSA Number]],'DS Point summary'!A:A,'DS Point summary'!D:D)</f>
        <v>DH</v>
      </c>
      <c r="F98" s="19" t="str">
        <f ca="1">_xlfn.XLOOKUP(__xlnm._FilterDatabase_157[[#This Row],[SAPSA Number]],'DS Point summary'!A:A,'DS Point summary'!E:E)</f>
        <v>Jnr</v>
      </c>
      <c r="G98" s="132">
        <f ca="1">_xlfn.XLOOKUP(__xlnm._FilterDatabase_157[[#This Row],[SAPSA Number]],'DS Point summary'!A:A,'DS Point summary'!F:F)</f>
        <v>20</v>
      </c>
      <c r="H98" s="21" t="s">
        <v>684</v>
      </c>
      <c r="I98" s="37">
        <f t="shared" ref="I98:I119" si="9">(IF(K98&gt;0,1,0)+(IF(L98&gt;0,1,0))+(IF(M98&gt;0,1,0))+(IF(N98&gt;0,1,0))+(IF(O98&gt;0,1,0))+(IF(P98&gt;0,1,0))+(IF(Q98&gt;0,1,0))+(IF(R98&gt;0,1,0))+(IF(S98&gt;0,1,0))+(IF(T98&gt;0,1,0))+(IF(U98&gt;0,1,0))+(IF(V98&gt;0,1,0)))</f>
        <v>0</v>
      </c>
      <c r="J98" s="24">
        <f t="shared" si="7"/>
        <v>0</v>
      </c>
      <c r="K98" s="25">
        <v>0</v>
      </c>
      <c r="L98" s="26">
        <v>0</v>
      </c>
      <c r="M98" s="25">
        <v>0</v>
      </c>
      <c r="N98" s="26">
        <v>0</v>
      </c>
      <c r="O98" s="25">
        <v>0</v>
      </c>
      <c r="P98" s="26">
        <v>0</v>
      </c>
      <c r="Q98" s="25">
        <v>0</v>
      </c>
      <c r="R98" s="26">
        <v>0</v>
      </c>
      <c r="S98" s="25">
        <v>0</v>
      </c>
      <c r="T98" s="26">
        <v>0</v>
      </c>
      <c r="U98" s="25">
        <v>0</v>
      </c>
      <c r="V98" s="26">
        <v>0</v>
      </c>
    </row>
    <row r="99" spans="1:22" x14ac:dyDescent="0.25">
      <c r="A99" s="34">
        <f t="shared" si="8"/>
        <v>9</v>
      </c>
      <c r="B99" s="35">
        <v>3836</v>
      </c>
      <c r="C99" s="129" t="str">
        <f>_xlfn.XLOOKUP(__xlnm._FilterDatabase_157[[#This Row],[SAPSA Number]],'DS Point summary'!A:A,'DS Point summary'!B:B)</f>
        <v>Deon</v>
      </c>
      <c r="D99" s="129" t="str">
        <f>_xlfn.XLOOKUP(__xlnm._FilterDatabase_157[[#This Row],[SAPSA Number]],'DS Point summary'!A:A,'DS Point summary'!C:C)</f>
        <v>Storm</v>
      </c>
      <c r="E99" s="130" t="str">
        <f>_xlfn.XLOOKUP(__xlnm._FilterDatabase_157[[#This Row],[SAPSA Number]],'DS Point summary'!A:A,'DS Point summary'!D:D)</f>
        <v>D</v>
      </c>
      <c r="F99" s="19" t="str">
        <f ca="1">_xlfn.XLOOKUP(__xlnm._FilterDatabase_157[[#This Row],[SAPSA Number]],'DS Point summary'!A:A,'DS Point summary'!E:E)</f>
        <v>SS</v>
      </c>
      <c r="G99" s="132">
        <f ca="1">_xlfn.XLOOKUP(__xlnm._FilterDatabase_157[[#This Row],[SAPSA Number]],'DS Point summary'!A:A,'DS Point summary'!F:F)</f>
        <v>65</v>
      </c>
      <c r="H99" s="21" t="s">
        <v>684</v>
      </c>
      <c r="I99" s="37">
        <f t="shared" si="9"/>
        <v>0</v>
      </c>
      <c r="J99" s="24">
        <f t="shared" si="7"/>
        <v>0</v>
      </c>
      <c r="K99" s="25">
        <v>0</v>
      </c>
      <c r="L99" s="26">
        <v>0</v>
      </c>
      <c r="M99" s="25">
        <v>0</v>
      </c>
      <c r="N99" s="26">
        <v>0</v>
      </c>
      <c r="O99" s="25">
        <v>0</v>
      </c>
      <c r="P99" s="26">
        <v>0</v>
      </c>
      <c r="Q99" s="25">
        <v>0</v>
      </c>
      <c r="R99" s="26">
        <v>0</v>
      </c>
      <c r="S99" s="25">
        <v>0</v>
      </c>
      <c r="T99" s="26">
        <v>0</v>
      </c>
      <c r="U99" s="25">
        <v>0</v>
      </c>
      <c r="V99" s="26">
        <v>0</v>
      </c>
    </row>
    <row r="100" spans="1:22" x14ac:dyDescent="0.25">
      <c r="A100" s="34">
        <f t="shared" si="8"/>
        <v>9</v>
      </c>
      <c r="B100" s="35">
        <v>475</v>
      </c>
      <c r="C100" s="129" t="str">
        <f>_xlfn.XLOOKUP(__xlnm._FilterDatabase_157[[#This Row],[SAPSA Number]],'DS Point summary'!A:A,'DS Point summary'!B:B)</f>
        <v>Wynand Johannes</v>
      </c>
      <c r="D100" s="129" t="str">
        <f>_xlfn.XLOOKUP(__xlnm._FilterDatabase_157[[#This Row],[SAPSA Number]],'DS Point summary'!A:A,'DS Point summary'!C:C)</f>
        <v>Strydom</v>
      </c>
      <c r="E100" s="130" t="str">
        <f>_xlfn.XLOOKUP(__xlnm._FilterDatabase_157[[#This Row],[SAPSA Number]],'DS Point summary'!A:A,'DS Point summary'!D:D)</f>
        <v>WJ</v>
      </c>
      <c r="F100" s="19" t="str">
        <f ca="1">_xlfn.XLOOKUP(__xlnm._FilterDatabase_157[[#This Row],[SAPSA Number]],'DS Point summary'!A:A,'DS Point summary'!E:E)</f>
        <v xml:space="preserve"> </v>
      </c>
      <c r="G100" s="132">
        <f ca="1">_xlfn.XLOOKUP(__xlnm._FilterDatabase_157[[#This Row],[SAPSA Number]],'DS Point summary'!A:A,'DS Point summary'!F:F)</f>
        <v>49</v>
      </c>
      <c r="H100" s="21" t="s">
        <v>684</v>
      </c>
      <c r="I100" s="37">
        <f t="shared" si="9"/>
        <v>0</v>
      </c>
      <c r="J100" s="24">
        <f t="shared" si="7"/>
        <v>0</v>
      </c>
      <c r="K100" s="25">
        <v>0</v>
      </c>
      <c r="L100" s="26">
        <v>0</v>
      </c>
      <c r="M100" s="25">
        <v>0</v>
      </c>
      <c r="N100" s="26">
        <v>0</v>
      </c>
      <c r="O100" s="25">
        <v>0</v>
      </c>
      <c r="P100" s="26">
        <v>0</v>
      </c>
      <c r="Q100" s="25">
        <v>0</v>
      </c>
      <c r="R100" s="26">
        <v>0</v>
      </c>
      <c r="S100" s="25">
        <v>0</v>
      </c>
      <c r="T100" s="26">
        <v>0</v>
      </c>
      <c r="U100" s="25">
        <v>0</v>
      </c>
      <c r="V100" s="26">
        <v>0</v>
      </c>
    </row>
    <row r="101" spans="1:22" x14ac:dyDescent="0.25">
      <c r="A101" s="34">
        <f t="shared" si="8"/>
        <v>9</v>
      </c>
      <c r="B101" s="53">
        <v>269</v>
      </c>
      <c r="C101" s="129" t="str">
        <f>_xlfn.XLOOKUP(__xlnm._FilterDatabase_157[[#This Row],[SAPSA Number]],'DS Point summary'!A:A,'DS Point summary'!B:B)</f>
        <v>Ruark</v>
      </c>
      <c r="D101" s="129" t="str">
        <f>_xlfn.XLOOKUP(__xlnm._FilterDatabase_157[[#This Row],[SAPSA Number]],'DS Point summary'!A:A,'DS Point summary'!C:C)</f>
        <v>Swanepoel</v>
      </c>
      <c r="E101" s="130" t="str">
        <f>_xlfn.XLOOKUP(__xlnm._FilterDatabase_157[[#This Row],[SAPSA Number]],'DS Point summary'!A:A,'DS Point summary'!D:D)</f>
        <v>R</v>
      </c>
      <c r="F101" s="19" t="str">
        <f ca="1">_xlfn.XLOOKUP(__xlnm._FilterDatabase_157[[#This Row],[SAPSA Number]],'DS Point summary'!A:A,'DS Point summary'!E:E)</f>
        <v xml:space="preserve"> </v>
      </c>
      <c r="G101" s="132">
        <f ca="1">_xlfn.XLOOKUP(__xlnm._FilterDatabase_157[[#This Row],[SAPSA Number]],'DS Point summary'!A:A,'DS Point summary'!F:F)</f>
        <v>39</v>
      </c>
      <c r="H101" s="21" t="s">
        <v>684</v>
      </c>
      <c r="I101" s="37">
        <f t="shared" si="9"/>
        <v>0</v>
      </c>
      <c r="J101" s="24">
        <f t="shared" si="7"/>
        <v>0</v>
      </c>
      <c r="K101" s="25">
        <v>0</v>
      </c>
      <c r="L101" s="26">
        <v>0</v>
      </c>
      <c r="M101" s="25">
        <v>0</v>
      </c>
      <c r="N101" s="26">
        <v>0</v>
      </c>
      <c r="O101" s="25">
        <v>0</v>
      </c>
      <c r="P101" s="26">
        <v>0</v>
      </c>
      <c r="Q101" s="25">
        <v>0</v>
      </c>
      <c r="R101" s="26">
        <v>0</v>
      </c>
      <c r="S101" s="25">
        <v>0</v>
      </c>
      <c r="T101" s="26">
        <v>0</v>
      </c>
      <c r="U101" s="25">
        <v>0</v>
      </c>
      <c r="V101" s="26">
        <v>0</v>
      </c>
    </row>
    <row r="102" spans="1:22" x14ac:dyDescent="0.25">
      <c r="A102" s="34">
        <f t="shared" si="8"/>
        <v>9</v>
      </c>
      <c r="B102" s="35">
        <v>4858</v>
      </c>
      <c r="C102" s="129" t="str">
        <f>_xlfn.XLOOKUP(__xlnm._FilterDatabase_157[[#This Row],[SAPSA Number]],'DS Point summary'!A:A,'DS Point summary'!B:B)</f>
        <v>Jacques</v>
      </c>
      <c r="D102" s="129" t="str">
        <f>_xlfn.XLOOKUP(__xlnm._FilterDatabase_157[[#This Row],[SAPSA Number]],'DS Point summary'!A:A,'DS Point summary'!C:C)</f>
        <v>Swanepoel</v>
      </c>
      <c r="E102" s="130" t="str">
        <f>_xlfn.XLOOKUP(__xlnm._FilterDatabase_157[[#This Row],[SAPSA Number]],'DS Point summary'!A:A,'DS Point summary'!D:D)</f>
        <v>J</v>
      </c>
      <c r="F102" s="19" t="str">
        <f ca="1">_xlfn.XLOOKUP(__xlnm._FilterDatabase_157[[#This Row],[SAPSA Number]],'DS Point summary'!A:A,'DS Point summary'!E:E)</f>
        <v xml:space="preserve"> </v>
      </c>
      <c r="G102" s="132">
        <f ca="1">_xlfn.XLOOKUP(__xlnm._FilterDatabase_157[[#This Row],[SAPSA Number]],'DS Point summary'!A:A,'DS Point summary'!F:F)</f>
        <v>28</v>
      </c>
      <c r="H102" s="21" t="s">
        <v>684</v>
      </c>
      <c r="I102" s="37">
        <f t="shared" si="9"/>
        <v>0</v>
      </c>
      <c r="J102" s="24">
        <f t="shared" si="7"/>
        <v>0</v>
      </c>
      <c r="K102" s="25">
        <v>0</v>
      </c>
      <c r="L102" s="26">
        <v>0</v>
      </c>
      <c r="M102" s="25">
        <v>0</v>
      </c>
      <c r="N102" s="26">
        <v>0</v>
      </c>
      <c r="O102" s="25">
        <v>0</v>
      </c>
      <c r="P102" s="26">
        <v>0</v>
      </c>
      <c r="Q102" s="25">
        <v>0</v>
      </c>
      <c r="R102" s="26">
        <v>0</v>
      </c>
      <c r="S102" s="25">
        <v>0</v>
      </c>
      <c r="T102" s="26">
        <v>0</v>
      </c>
      <c r="U102" s="25">
        <v>0</v>
      </c>
      <c r="V102" s="26">
        <v>0</v>
      </c>
    </row>
    <row r="103" spans="1:22" x14ac:dyDescent="0.25">
      <c r="A103" s="34">
        <f t="shared" si="8"/>
        <v>9</v>
      </c>
      <c r="B103" s="35">
        <v>2960</v>
      </c>
      <c r="C103" s="129" t="str">
        <f>_xlfn.XLOOKUP(__xlnm._FilterDatabase_157[[#This Row],[SAPSA Number]],'DS Point summary'!A:A,'DS Point summary'!B:B)</f>
        <v>Henno</v>
      </c>
      <c r="D103" s="129" t="str">
        <f>_xlfn.XLOOKUP(__xlnm._FilterDatabase_157[[#This Row],[SAPSA Number]],'DS Point summary'!A:A,'DS Point summary'!C:C)</f>
        <v>Terblanche</v>
      </c>
      <c r="E103" s="130" t="str">
        <f>_xlfn.XLOOKUP(__xlnm._FilterDatabase_157[[#This Row],[SAPSA Number]],'DS Point summary'!A:A,'DS Point summary'!D:D)</f>
        <v>H</v>
      </c>
      <c r="F103" s="19" t="str">
        <f ca="1">_xlfn.XLOOKUP(__xlnm._FilterDatabase_157[[#This Row],[SAPSA Number]],'DS Point summary'!A:A,'DS Point summary'!E:E)</f>
        <v xml:space="preserve"> </v>
      </c>
      <c r="G103" s="132">
        <f ca="1">_xlfn.XLOOKUP(__xlnm._FilterDatabase_157[[#This Row],[SAPSA Number]],'DS Point summary'!A:A,'DS Point summary'!F:F)</f>
        <v>45</v>
      </c>
      <c r="H103" s="21" t="s">
        <v>684</v>
      </c>
      <c r="I103" s="37">
        <f t="shared" si="9"/>
        <v>0</v>
      </c>
      <c r="J103" s="24">
        <f t="shared" si="7"/>
        <v>0</v>
      </c>
      <c r="K103" s="25">
        <v>0</v>
      </c>
      <c r="L103" s="26">
        <v>0</v>
      </c>
      <c r="M103" s="25">
        <v>0</v>
      </c>
      <c r="N103" s="26">
        <v>0</v>
      </c>
      <c r="O103" s="25">
        <v>0</v>
      </c>
      <c r="P103" s="26">
        <v>0</v>
      </c>
      <c r="Q103" s="25">
        <v>0</v>
      </c>
      <c r="R103" s="26">
        <v>0</v>
      </c>
      <c r="S103" s="25">
        <v>0</v>
      </c>
      <c r="T103" s="26">
        <v>0</v>
      </c>
      <c r="U103" s="25">
        <v>0</v>
      </c>
      <c r="V103" s="26">
        <v>0</v>
      </c>
    </row>
    <row r="104" spans="1:22" x14ac:dyDescent="0.25">
      <c r="A104" s="34">
        <f t="shared" si="8"/>
        <v>9</v>
      </c>
      <c r="B104" s="35">
        <v>807</v>
      </c>
      <c r="C104" s="129" t="str">
        <f>_xlfn.XLOOKUP(__xlnm._FilterDatabase_157[[#This Row],[SAPSA Number]],'DS Point summary'!A:A,'DS Point summary'!B:B)</f>
        <v>Frederik Christoffel</v>
      </c>
      <c r="D104" s="129" t="str">
        <f>_xlfn.XLOOKUP(__xlnm._FilterDatabase_157[[#This Row],[SAPSA Number]],'DS Point summary'!A:A,'DS Point summary'!C:C)</f>
        <v>Truter</v>
      </c>
      <c r="E104" s="130" t="str">
        <f>_xlfn.XLOOKUP(__xlnm._FilterDatabase_157[[#This Row],[SAPSA Number]],'DS Point summary'!A:A,'DS Point summary'!D:D)</f>
        <v>FC</v>
      </c>
      <c r="F104" s="19" t="str">
        <f ca="1">_xlfn.XLOOKUP(__xlnm._FilterDatabase_157[[#This Row],[SAPSA Number]],'DS Point summary'!A:A,'DS Point summary'!E:E)</f>
        <v>Jnr</v>
      </c>
      <c r="G104" s="132">
        <f ca="1">_xlfn.XLOOKUP(__xlnm._FilterDatabase_157[[#This Row],[SAPSA Number]],'DS Point summary'!A:A,'DS Point summary'!F:F)</f>
        <v>20</v>
      </c>
      <c r="H104" s="21" t="s">
        <v>684</v>
      </c>
      <c r="I104" s="37">
        <f t="shared" si="9"/>
        <v>0</v>
      </c>
      <c r="J104" s="24">
        <f t="shared" si="7"/>
        <v>0</v>
      </c>
      <c r="K104" s="25">
        <v>0</v>
      </c>
      <c r="L104" s="26">
        <v>0</v>
      </c>
      <c r="M104" s="25">
        <v>0</v>
      </c>
      <c r="N104" s="26">
        <v>0</v>
      </c>
      <c r="O104" s="25">
        <v>0</v>
      </c>
      <c r="P104" s="26">
        <v>0</v>
      </c>
      <c r="Q104" s="25">
        <v>0</v>
      </c>
      <c r="R104" s="26">
        <v>0</v>
      </c>
      <c r="S104" s="25">
        <v>0</v>
      </c>
      <c r="T104" s="26">
        <v>0</v>
      </c>
      <c r="U104" s="25">
        <v>0</v>
      </c>
      <c r="V104" s="26">
        <v>0</v>
      </c>
    </row>
    <row r="105" spans="1:22" x14ac:dyDescent="0.25">
      <c r="A105" s="34">
        <f t="shared" si="8"/>
        <v>9</v>
      </c>
      <c r="B105" s="35">
        <v>4672</v>
      </c>
      <c r="C105" s="129" t="str">
        <f>_xlfn.XLOOKUP(__xlnm._FilterDatabase_157[[#This Row],[SAPSA Number]],'DS Point summary'!A:A,'DS Point summary'!B:B)</f>
        <v>Frederick John</v>
      </c>
      <c r="D105" s="129" t="str">
        <f>_xlfn.XLOOKUP(__xlnm._FilterDatabase_157[[#This Row],[SAPSA Number]],'DS Point summary'!A:A,'DS Point summary'!C:C)</f>
        <v>Turnbull</v>
      </c>
      <c r="E105" s="130" t="str">
        <f>_xlfn.XLOOKUP(__xlnm._FilterDatabase_157[[#This Row],[SAPSA Number]],'DS Point summary'!A:A,'DS Point summary'!D:D)</f>
        <v>FJ</v>
      </c>
      <c r="F105" s="19" t="str">
        <f ca="1">_xlfn.XLOOKUP(__xlnm._FilterDatabase_157[[#This Row],[SAPSA Number]],'DS Point summary'!A:A,'DS Point summary'!E:E)</f>
        <v>S</v>
      </c>
      <c r="G105" s="132">
        <f ca="1">_xlfn.XLOOKUP(__xlnm._FilterDatabase_157[[#This Row],[SAPSA Number]],'DS Point summary'!A:A,'DS Point summary'!F:F)</f>
        <v>57</v>
      </c>
      <c r="H105" s="21" t="s">
        <v>684</v>
      </c>
      <c r="I105" s="37">
        <f t="shared" si="9"/>
        <v>0</v>
      </c>
      <c r="J105" s="24">
        <f t="shared" si="7"/>
        <v>0</v>
      </c>
      <c r="K105" s="25">
        <v>0</v>
      </c>
      <c r="L105" s="26">
        <v>0</v>
      </c>
      <c r="M105" s="25">
        <v>0</v>
      </c>
      <c r="N105" s="26">
        <v>0</v>
      </c>
      <c r="O105" s="25">
        <v>0</v>
      </c>
      <c r="P105" s="26">
        <v>0</v>
      </c>
      <c r="Q105" s="25">
        <v>0</v>
      </c>
      <c r="R105" s="26">
        <v>0</v>
      </c>
      <c r="S105" s="25">
        <v>0</v>
      </c>
      <c r="T105" s="26">
        <v>0</v>
      </c>
      <c r="U105" s="25">
        <v>0</v>
      </c>
      <c r="V105" s="26">
        <v>0</v>
      </c>
    </row>
    <row r="106" spans="1:22" x14ac:dyDescent="0.25">
      <c r="A106" s="34">
        <f t="shared" si="8"/>
        <v>9</v>
      </c>
      <c r="B106" s="35">
        <v>1547</v>
      </c>
      <c r="C106" s="129" t="str">
        <f>_xlfn.XLOOKUP(__xlnm._FilterDatabase_157[[#This Row],[SAPSA Number]],'DS Point summary'!A:A,'DS Point summary'!B:B)</f>
        <v>Marius Frans</v>
      </c>
      <c r="D106" s="129" t="str">
        <f>_xlfn.XLOOKUP(__xlnm._FilterDatabase_157[[#This Row],[SAPSA Number]],'DS Point summary'!A:A,'DS Point summary'!C:C)</f>
        <v>van Biljon</v>
      </c>
      <c r="E106" s="130" t="str">
        <f>_xlfn.XLOOKUP(__xlnm._FilterDatabase_157[[#This Row],[SAPSA Number]],'DS Point summary'!A:A,'DS Point summary'!D:D)</f>
        <v>MF</v>
      </c>
      <c r="F106" s="19" t="str">
        <f>_xlfn.XLOOKUP(__xlnm._FilterDatabase_157[[#This Row],[SAPSA Number]],'DS Point summary'!A:A,'DS Point summary'!E:E)</f>
        <v>S</v>
      </c>
      <c r="G106" s="132">
        <f ca="1">_xlfn.XLOOKUP(__xlnm._FilterDatabase_157[[#This Row],[SAPSA Number]],'DS Point summary'!A:A,'DS Point summary'!F:F)</f>
        <v>50</v>
      </c>
      <c r="H106" s="21" t="s">
        <v>684</v>
      </c>
      <c r="I106" s="37">
        <f t="shared" si="9"/>
        <v>0</v>
      </c>
      <c r="J106" s="24">
        <f t="shared" si="7"/>
        <v>0</v>
      </c>
      <c r="K106" s="25">
        <v>0</v>
      </c>
      <c r="L106" s="26">
        <v>0</v>
      </c>
      <c r="M106" s="25">
        <v>0</v>
      </c>
      <c r="N106" s="26">
        <v>0</v>
      </c>
      <c r="O106" s="25">
        <v>0</v>
      </c>
      <c r="P106" s="26">
        <v>0</v>
      </c>
      <c r="Q106" s="25">
        <v>0</v>
      </c>
      <c r="R106" s="26">
        <v>0</v>
      </c>
      <c r="S106" s="25">
        <v>0</v>
      </c>
      <c r="T106" s="26">
        <v>0</v>
      </c>
      <c r="U106" s="25">
        <v>0</v>
      </c>
      <c r="V106" s="26">
        <v>0</v>
      </c>
    </row>
    <row r="107" spans="1:22" x14ac:dyDescent="0.25">
      <c r="A107" s="34">
        <f t="shared" si="8"/>
        <v>9</v>
      </c>
      <c r="B107" s="35">
        <v>1931</v>
      </c>
      <c r="C107" s="129" t="str">
        <f>_xlfn.XLOOKUP(__xlnm._FilterDatabase_157[[#This Row],[SAPSA Number]],'DS Point summary'!A:A,'DS Point summary'!B:B)</f>
        <v>Sylvia</v>
      </c>
      <c r="D107" s="129" t="str">
        <f>_xlfn.XLOOKUP(__xlnm._FilterDatabase_157[[#This Row],[SAPSA Number]],'DS Point summary'!A:A,'DS Point summary'!C:C)</f>
        <v>Van der Neut</v>
      </c>
      <c r="E107" s="130" t="str">
        <f>_xlfn.XLOOKUP(__xlnm._FilterDatabase_157[[#This Row],[SAPSA Number]],'DS Point summary'!A:A,'DS Point summary'!D:D)</f>
        <v>S</v>
      </c>
      <c r="F107" s="19" t="str">
        <f>_xlfn.XLOOKUP(__xlnm._FilterDatabase_157[[#This Row],[SAPSA Number]],'DS Point summary'!A:A,'DS Point summary'!E:E)</f>
        <v>Lady</v>
      </c>
      <c r="G107" s="132">
        <f ca="1">_xlfn.XLOOKUP(__xlnm._FilterDatabase_157[[#This Row],[SAPSA Number]],'DS Point summary'!A:A,'DS Point summary'!F:F)</f>
        <v>53</v>
      </c>
      <c r="H107" s="21" t="s">
        <v>684</v>
      </c>
      <c r="I107" s="37">
        <f t="shared" si="9"/>
        <v>0</v>
      </c>
      <c r="J107" s="24">
        <f t="shared" si="7"/>
        <v>0</v>
      </c>
      <c r="K107" s="25">
        <v>0</v>
      </c>
      <c r="L107" s="26">
        <v>0</v>
      </c>
      <c r="M107" s="25">
        <v>0</v>
      </c>
      <c r="N107" s="26">
        <v>0</v>
      </c>
      <c r="O107" s="25">
        <v>0</v>
      </c>
      <c r="P107" s="26">
        <v>0</v>
      </c>
      <c r="Q107" s="25">
        <v>0</v>
      </c>
      <c r="R107" s="26">
        <v>0</v>
      </c>
      <c r="S107" s="25">
        <v>0</v>
      </c>
      <c r="T107" s="26">
        <v>0</v>
      </c>
      <c r="U107" s="25">
        <v>0</v>
      </c>
      <c r="V107" s="26">
        <v>0</v>
      </c>
    </row>
    <row r="108" spans="1:22" x14ac:dyDescent="0.25">
      <c r="A108" s="34">
        <f t="shared" si="8"/>
        <v>9</v>
      </c>
      <c r="B108" s="53">
        <v>3837</v>
      </c>
      <c r="C108" s="129" t="str">
        <f>_xlfn.XLOOKUP(__xlnm._FilterDatabase_157[[#This Row],[SAPSA Number]],'DS Point summary'!A:A,'DS Point summary'!B:B)</f>
        <v>Danéel Jonne</v>
      </c>
      <c r="D108" s="129" t="str">
        <f>_xlfn.XLOOKUP(__xlnm._FilterDatabase_157[[#This Row],[SAPSA Number]],'DS Point summary'!A:A,'DS Point summary'!C:C)</f>
        <v>Van Eck</v>
      </c>
      <c r="E108" s="130" t="str">
        <f>_xlfn.XLOOKUP(__xlnm._FilterDatabase_157[[#This Row],[SAPSA Number]],'DS Point summary'!A:A,'DS Point summary'!D:D)</f>
        <v>DJ</v>
      </c>
      <c r="F108" s="19" t="str">
        <f ca="1">_xlfn.XLOOKUP(__xlnm._FilterDatabase_157[[#This Row],[SAPSA Number]],'DS Point summary'!A:A,'DS Point summary'!E:E)</f>
        <v xml:space="preserve"> </v>
      </c>
      <c r="G108" s="132">
        <f ca="1">_xlfn.XLOOKUP(__xlnm._FilterDatabase_157[[#This Row],[SAPSA Number]],'DS Point summary'!A:A,'DS Point summary'!F:F)</f>
        <v>46</v>
      </c>
      <c r="H108" s="21" t="s">
        <v>684</v>
      </c>
      <c r="I108" s="37">
        <f t="shared" si="9"/>
        <v>0</v>
      </c>
      <c r="J108" s="24">
        <f t="shared" si="7"/>
        <v>0</v>
      </c>
      <c r="K108" s="25">
        <v>0</v>
      </c>
      <c r="L108" s="26">
        <v>0</v>
      </c>
      <c r="M108" s="25">
        <v>0</v>
      </c>
      <c r="N108" s="26">
        <v>0</v>
      </c>
      <c r="O108" s="25">
        <v>0</v>
      </c>
      <c r="P108" s="26">
        <v>0</v>
      </c>
      <c r="Q108" s="25">
        <v>0</v>
      </c>
      <c r="R108" s="26">
        <v>0</v>
      </c>
      <c r="S108" s="25">
        <v>0</v>
      </c>
      <c r="T108" s="26">
        <v>0</v>
      </c>
      <c r="U108" s="25">
        <v>0</v>
      </c>
      <c r="V108" s="26">
        <v>0</v>
      </c>
    </row>
    <row r="109" spans="1:22" x14ac:dyDescent="0.25">
      <c r="A109" s="34">
        <f t="shared" si="8"/>
        <v>9</v>
      </c>
      <c r="B109" s="53">
        <v>6436</v>
      </c>
      <c r="C109" s="129" t="str">
        <f>_xlfn.XLOOKUP(__xlnm._FilterDatabase_157[[#This Row],[SAPSA Number]],'DS Point summary'!A:A,'DS Point summary'!B:B)</f>
        <v>Johan</v>
      </c>
      <c r="D109" s="129" t="str">
        <f>_xlfn.XLOOKUP(__xlnm._FilterDatabase_157[[#This Row],[SAPSA Number]],'DS Point summary'!A:A,'DS Point summary'!C:C)</f>
        <v>van Greunen</v>
      </c>
      <c r="E109" s="130" t="str">
        <f>_xlfn.XLOOKUP(__xlnm._FilterDatabase_157[[#This Row],[SAPSA Number]],'DS Point summary'!A:A,'DS Point summary'!D:D)</f>
        <v>J</v>
      </c>
      <c r="F109" s="19" t="str">
        <f ca="1">_xlfn.XLOOKUP(__xlnm._FilterDatabase_157[[#This Row],[SAPSA Number]],'DS Point summary'!A:A,'DS Point summary'!E:E)</f>
        <v xml:space="preserve"> </v>
      </c>
      <c r="G109" s="132">
        <f ca="1">_xlfn.XLOOKUP(__xlnm._FilterDatabase_157[[#This Row],[SAPSA Number]],'DS Point summary'!A:A,'DS Point summary'!F:F)</f>
        <v>43</v>
      </c>
      <c r="H109" s="21" t="s">
        <v>684</v>
      </c>
      <c r="I109" s="37">
        <f t="shared" si="9"/>
        <v>0</v>
      </c>
      <c r="J109" s="24">
        <f t="shared" si="7"/>
        <v>0</v>
      </c>
      <c r="K109" s="25">
        <v>0</v>
      </c>
      <c r="L109" s="26">
        <v>0</v>
      </c>
      <c r="M109" s="25">
        <v>0</v>
      </c>
      <c r="N109" s="26">
        <v>0</v>
      </c>
      <c r="O109" s="25">
        <v>0</v>
      </c>
      <c r="P109" s="26">
        <v>0</v>
      </c>
      <c r="Q109" s="25">
        <v>0</v>
      </c>
      <c r="R109" s="26">
        <v>0</v>
      </c>
      <c r="S109" s="25">
        <v>0</v>
      </c>
      <c r="T109" s="26">
        <v>0</v>
      </c>
      <c r="U109" s="25">
        <v>0</v>
      </c>
      <c r="V109" s="26">
        <v>0</v>
      </c>
    </row>
    <row r="110" spans="1:22" x14ac:dyDescent="0.25">
      <c r="A110" s="34">
        <f t="shared" si="8"/>
        <v>9</v>
      </c>
      <c r="B110" s="35">
        <v>4441</v>
      </c>
      <c r="C110" s="129" t="str">
        <f>_xlfn.XLOOKUP(__xlnm._FilterDatabase_157[[#This Row],[SAPSA Number]],'DS Point summary'!A:A,'DS Point summary'!B:B)</f>
        <v>Byron</v>
      </c>
      <c r="D110" s="129" t="str">
        <f>_xlfn.XLOOKUP(__xlnm._FilterDatabase_157[[#This Row],[SAPSA Number]],'DS Point summary'!A:A,'DS Point summary'!C:C)</f>
        <v>van Heerden</v>
      </c>
      <c r="E110" s="130" t="str">
        <f>_xlfn.XLOOKUP(__xlnm._FilterDatabase_157[[#This Row],[SAPSA Number]],'DS Point summary'!A:A,'DS Point summary'!D:D)</f>
        <v>B</v>
      </c>
      <c r="F110" s="19" t="str">
        <f ca="1">_xlfn.XLOOKUP(__xlnm._FilterDatabase_157[[#This Row],[SAPSA Number]],'DS Point summary'!A:A,'DS Point summary'!E:E)</f>
        <v xml:space="preserve"> </v>
      </c>
      <c r="G110" s="132">
        <f ca="1">_xlfn.XLOOKUP(__xlnm._FilterDatabase_157[[#This Row],[SAPSA Number]],'DS Point summary'!A:A,'DS Point summary'!F:F)</f>
        <v>31</v>
      </c>
      <c r="H110" s="21" t="s">
        <v>684</v>
      </c>
      <c r="I110" s="37">
        <f t="shared" si="9"/>
        <v>0</v>
      </c>
      <c r="J110" s="24">
        <f t="shared" si="7"/>
        <v>0</v>
      </c>
      <c r="K110" s="25">
        <v>0</v>
      </c>
      <c r="L110" s="26">
        <v>0</v>
      </c>
      <c r="M110" s="25">
        <v>0</v>
      </c>
      <c r="N110" s="26">
        <v>0</v>
      </c>
      <c r="O110" s="25">
        <v>0</v>
      </c>
      <c r="P110" s="26">
        <v>0</v>
      </c>
      <c r="Q110" s="25">
        <v>0</v>
      </c>
      <c r="R110" s="26">
        <v>0</v>
      </c>
      <c r="S110" s="25">
        <v>0</v>
      </c>
      <c r="T110" s="26">
        <v>0</v>
      </c>
      <c r="U110" s="25">
        <v>0</v>
      </c>
      <c r="V110" s="26">
        <v>0</v>
      </c>
    </row>
    <row r="111" spans="1:22" x14ac:dyDescent="0.25">
      <c r="A111" s="34">
        <f t="shared" si="8"/>
        <v>9</v>
      </c>
      <c r="B111" s="35">
        <v>5262</v>
      </c>
      <c r="C111" s="129" t="str">
        <f>_xlfn.XLOOKUP(__xlnm._FilterDatabase_157[[#This Row],[SAPSA Number]],'DS Point summary'!A:A,'DS Point summary'!B:B)</f>
        <v>Andre</v>
      </c>
      <c r="D111" s="129" t="str">
        <f>_xlfn.XLOOKUP(__xlnm._FilterDatabase_157[[#This Row],[SAPSA Number]],'DS Point summary'!A:A,'DS Point summary'!C:C)</f>
        <v>van Rooyen</v>
      </c>
      <c r="E111" s="130" t="str">
        <f>_xlfn.XLOOKUP(__xlnm._FilterDatabase_157[[#This Row],[SAPSA Number]],'DS Point summary'!A:A,'DS Point summary'!D:D)</f>
        <v>A</v>
      </c>
      <c r="F111" s="19" t="str">
        <f ca="1">_xlfn.XLOOKUP(__xlnm._FilterDatabase_157[[#This Row],[SAPSA Number]],'DS Point summary'!A:A,'DS Point summary'!E:E)</f>
        <v xml:space="preserve"> </v>
      </c>
      <c r="G111" s="132">
        <f ca="1">_xlfn.XLOOKUP(__xlnm._FilterDatabase_157[[#This Row],[SAPSA Number]],'DS Point summary'!A:A,'DS Point summary'!F:F)</f>
        <v>45</v>
      </c>
      <c r="H111" s="21" t="s">
        <v>684</v>
      </c>
      <c r="I111" s="37">
        <f t="shared" si="9"/>
        <v>0</v>
      </c>
      <c r="J111" s="24">
        <f t="shared" si="7"/>
        <v>0</v>
      </c>
      <c r="K111" s="25">
        <v>0</v>
      </c>
      <c r="L111" s="26">
        <v>0</v>
      </c>
      <c r="M111" s="25">
        <v>0</v>
      </c>
      <c r="N111" s="26">
        <v>0</v>
      </c>
      <c r="O111" s="25">
        <v>0</v>
      </c>
      <c r="P111" s="26">
        <v>0</v>
      </c>
      <c r="Q111" s="25">
        <v>0</v>
      </c>
      <c r="R111" s="26">
        <v>0</v>
      </c>
      <c r="S111" s="25">
        <v>0</v>
      </c>
      <c r="T111" s="26">
        <v>0</v>
      </c>
      <c r="U111" s="25">
        <v>0</v>
      </c>
      <c r="V111" s="26">
        <v>0</v>
      </c>
    </row>
    <row r="112" spans="1:22" x14ac:dyDescent="0.25">
      <c r="A112" s="34">
        <f t="shared" si="8"/>
        <v>9</v>
      </c>
      <c r="B112" s="35">
        <v>5760</v>
      </c>
      <c r="C112" s="129" t="str">
        <f>_xlfn.XLOOKUP(__xlnm._FilterDatabase_157[[#This Row],[SAPSA Number]],'DS Point summary'!A:A,'DS Point summary'!B:B)</f>
        <v>Jeann</v>
      </c>
      <c r="D112" s="129" t="str">
        <f>_xlfn.XLOOKUP(__xlnm._FilterDatabase_157[[#This Row],[SAPSA Number]],'DS Point summary'!A:A,'DS Point summary'!C:C)</f>
        <v>van Rooyen</v>
      </c>
      <c r="E112" s="130" t="str">
        <f>_xlfn.XLOOKUP(__xlnm._FilterDatabase_157[[#This Row],[SAPSA Number]],'DS Point summary'!A:A,'DS Point summary'!D:D)</f>
        <v>J</v>
      </c>
      <c r="F112" s="19" t="str">
        <f ca="1">_xlfn.XLOOKUP(__xlnm._FilterDatabase_157[[#This Row],[SAPSA Number]],'DS Point summary'!A:A,'DS Point summary'!E:E)</f>
        <v xml:space="preserve"> </v>
      </c>
      <c r="G112" s="132">
        <f ca="1">_xlfn.XLOOKUP(__xlnm._FilterDatabase_157[[#This Row],[SAPSA Number]],'DS Point summary'!A:A,'DS Point summary'!F:F)</f>
        <v>38</v>
      </c>
      <c r="H112" s="21" t="s">
        <v>684</v>
      </c>
      <c r="I112" s="37">
        <f t="shared" si="9"/>
        <v>0</v>
      </c>
      <c r="J112" s="24">
        <f t="shared" si="7"/>
        <v>0</v>
      </c>
      <c r="K112" s="25">
        <v>0</v>
      </c>
      <c r="L112" s="26">
        <v>0</v>
      </c>
      <c r="M112" s="25">
        <v>0</v>
      </c>
      <c r="N112" s="26">
        <v>0</v>
      </c>
      <c r="O112" s="25">
        <v>0</v>
      </c>
      <c r="P112" s="26">
        <v>0</v>
      </c>
      <c r="Q112" s="25">
        <v>0</v>
      </c>
      <c r="R112" s="26">
        <v>0</v>
      </c>
      <c r="S112" s="25">
        <v>0</v>
      </c>
      <c r="T112" s="26">
        <v>0</v>
      </c>
      <c r="U112" s="25">
        <v>0</v>
      </c>
      <c r="V112" s="26">
        <v>0</v>
      </c>
    </row>
    <row r="113" spans="1:22" x14ac:dyDescent="0.25">
      <c r="A113" s="34">
        <f t="shared" si="8"/>
        <v>9</v>
      </c>
      <c r="B113" s="35">
        <v>5971</v>
      </c>
      <c r="C113" s="129" t="str">
        <f>_xlfn.XLOOKUP(__xlnm._FilterDatabase_157[[#This Row],[SAPSA Number]],'DS Point summary'!A:A,'DS Point summary'!B:B)</f>
        <v>Hendrik</v>
      </c>
      <c r="D113" s="129" t="str">
        <f>_xlfn.XLOOKUP(__xlnm._FilterDatabase_157[[#This Row],[SAPSA Number]],'DS Point summary'!A:A,'DS Point summary'!C:C)</f>
        <v>van Rooyen</v>
      </c>
      <c r="E113" s="130" t="str">
        <f>_xlfn.XLOOKUP(__xlnm._FilterDatabase_157[[#This Row],[SAPSA Number]],'DS Point summary'!A:A,'DS Point summary'!D:D)</f>
        <v>H</v>
      </c>
      <c r="F113" s="19" t="str">
        <f ca="1">_xlfn.XLOOKUP(__xlnm._FilterDatabase_157[[#This Row],[SAPSA Number]],'DS Point summary'!A:A,'DS Point summary'!E:E)</f>
        <v xml:space="preserve"> </v>
      </c>
      <c r="G113" s="132">
        <f ca="1">_xlfn.XLOOKUP(__xlnm._FilterDatabase_157[[#This Row],[SAPSA Number]],'DS Point summary'!A:A,'DS Point summary'!F:F)</f>
        <v>49</v>
      </c>
      <c r="H113" s="21" t="s">
        <v>684</v>
      </c>
      <c r="I113" s="37">
        <f t="shared" si="9"/>
        <v>0</v>
      </c>
      <c r="J113" s="24">
        <f t="shared" si="7"/>
        <v>0</v>
      </c>
      <c r="K113" s="25">
        <v>0</v>
      </c>
      <c r="L113" s="26">
        <v>0</v>
      </c>
      <c r="M113" s="25">
        <v>0</v>
      </c>
      <c r="N113" s="26">
        <v>0</v>
      </c>
      <c r="O113" s="25">
        <v>0</v>
      </c>
      <c r="P113" s="26">
        <v>0</v>
      </c>
      <c r="Q113" s="25">
        <v>0</v>
      </c>
      <c r="R113" s="26">
        <v>0</v>
      </c>
      <c r="S113" s="25">
        <v>0</v>
      </c>
      <c r="T113" s="26">
        <v>0</v>
      </c>
      <c r="U113" s="25">
        <v>0</v>
      </c>
      <c r="V113" s="26">
        <v>0</v>
      </c>
    </row>
    <row r="114" spans="1:22" x14ac:dyDescent="0.25">
      <c r="A114" s="34">
        <f t="shared" si="8"/>
        <v>9</v>
      </c>
      <c r="B114" s="35">
        <v>1250</v>
      </c>
      <c r="C114" s="129" t="str">
        <f>_xlfn.XLOOKUP(__xlnm._FilterDatabase_157[[#This Row],[SAPSA Number]],'DS Point summary'!A:A,'DS Point summary'!B:B)</f>
        <v>Carel Riaan</v>
      </c>
      <c r="D114" s="129" t="str">
        <f>_xlfn.XLOOKUP(__xlnm._FilterDatabase_157[[#This Row],[SAPSA Number]],'DS Point summary'!A:A,'DS Point summary'!C:C)</f>
        <v>Venter</v>
      </c>
      <c r="E114" s="130" t="str">
        <f>_xlfn.XLOOKUP(__xlnm._FilterDatabase_157[[#This Row],[SAPSA Number]],'DS Point summary'!A:A,'DS Point summary'!D:D)</f>
        <v>CR</v>
      </c>
      <c r="F114" s="19" t="str">
        <f ca="1">_xlfn.XLOOKUP(__xlnm._FilterDatabase_157[[#This Row],[SAPSA Number]],'DS Point summary'!A:A,'DS Point summary'!E:E)</f>
        <v>S</v>
      </c>
      <c r="G114" s="132">
        <f ca="1">_xlfn.XLOOKUP(__xlnm._FilterDatabase_157[[#This Row],[SAPSA Number]],'DS Point summary'!A:A,'DS Point summary'!F:F)</f>
        <v>52</v>
      </c>
      <c r="H114" s="21" t="s">
        <v>684</v>
      </c>
      <c r="I114" s="37">
        <f t="shared" si="9"/>
        <v>0</v>
      </c>
      <c r="J114" s="24">
        <f t="shared" si="7"/>
        <v>0</v>
      </c>
      <c r="K114" s="25">
        <v>0</v>
      </c>
      <c r="L114" s="26">
        <v>0</v>
      </c>
      <c r="M114" s="25">
        <v>0</v>
      </c>
      <c r="N114" s="26">
        <v>0</v>
      </c>
      <c r="O114" s="25">
        <v>0</v>
      </c>
      <c r="P114" s="26">
        <v>0</v>
      </c>
      <c r="Q114" s="25">
        <v>0</v>
      </c>
      <c r="R114" s="26">
        <v>0</v>
      </c>
      <c r="S114" s="25">
        <v>0</v>
      </c>
      <c r="T114" s="26">
        <v>0</v>
      </c>
      <c r="U114" s="25">
        <v>0</v>
      </c>
      <c r="V114" s="26">
        <v>0</v>
      </c>
    </row>
    <row r="115" spans="1:22" x14ac:dyDescent="0.25">
      <c r="A115" s="34">
        <f t="shared" si="8"/>
        <v>9</v>
      </c>
      <c r="B115" s="35">
        <v>2051</v>
      </c>
      <c r="C115" s="129" t="str">
        <f>_xlfn.XLOOKUP(__xlnm._FilterDatabase_157[[#This Row],[SAPSA Number]],'DS Point summary'!A:A,'DS Point summary'!B:B)</f>
        <v>Simon Adriaan</v>
      </c>
      <c r="D115" s="129" t="str">
        <f>_xlfn.XLOOKUP(__xlnm._FilterDatabase_157[[#This Row],[SAPSA Number]],'DS Point summary'!A:A,'DS Point summary'!C:C)</f>
        <v>Vermooten</v>
      </c>
      <c r="E115" s="130" t="str">
        <f>_xlfn.XLOOKUP(__xlnm._FilterDatabase_157[[#This Row],[SAPSA Number]],'DS Point summary'!A:A,'DS Point summary'!D:D)</f>
        <v>SA</v>
      </c>
      <c r="F115" s="19" t="str">
        <f ca="1">_xlfn.XLOOKUP(__xlnm._FilterDatabase_157[[#This Row],[SAPSA Number]],'DS Point summary'!A:A,'DS Point summary'!E:E)</f>
        <v>SS</v>
      </c>
      <c r="G115" s="132">
        <f ca="1">_xlfn.XLOOKUP(__xlnm._FilterDatabase_157[[#This Row],[SAPSA Number]],'DS Point summary'!A:A,'DS Point summary'!F:F)</f>
        <v>70</v>
      </c>
      <c r="H115" s="21" t="s">
        <v>684</v>
      </c>
      <c r="I115" s="37">
        <f t="shared" si="9"/>
        <v>0</v>
      </c>
      <c r="J115" s="24">
        <f t="shared" si="7"/>
        <v>0</v>
      </c>
      <c r="K115" s="25">
        <v>0</v>
      </c>
      <c r="L115" s="26">
        <v>0</v>
      </c>
      <c r="M115" s="25">
        <v>0</v>
      </c>
      <c r="N115" s="26">
        <v>0</v>
      </c>
      <c r="O115" s="25">
        <v>0</v>
      </c>
      <c r="P115" s="26">
        <v>0</v>
      </c>
      <c r="Q115" s="25">
        <v>0</v>
      </c>
      <c r="R115" s="26">
        <v>0</v>
      </c>
      <c r="S115" s="25">
        <v>0</v>
      </c>
      <c r="T115" s="26">
        <v>0</v>
      </c>
      <c r="U115" s="25">
        <v>0</v>
      </c>
      <c r="V115" s="26">
        <v>0</v>
      </c>
    </row>
    <row r="116" spans="1:22" x14ac:dyDescent="0.25">
      <c r="A116" s="34">
        <f t="shared" si="8"/>
        <v>9</v>
      </c>
      <c r="B116" s="35">
        <v>2089</v>
      </c>
      <c r="C116" s="129" t="str">
        <f>_xlfn.XLOOKUP(__xlnm._FilterDatabase_157[[#This Row],[SAPSA Number]],'DS Point summary'!A:A,'DS Point summary'!B:B)</f>
        <v>Doané</v>
      </c>
      <c r="D116" s="129" t="str">
        <f>_xlfn.XLOOKUP(__xlnm._FilterDatabase_157[[#This Row],[SAPSA Number]],'DS Point summary'!A:A,'DS Point summary'!C:C)</f>
        <v>Vermooten</v>
      </c>
      <c r="E116" s="130" t="str">
        <f>_xlfn.XLOOKUP(__xlnm._FilterDatabase_157[[#This Row],[SAPSA Number]],'DS Point summary'!A:A,'DS Point summary'!D:D)</f>
        <v>D</v>
      </c>
      <c r="F116" s="19" t="str">
        <f ca="1">_xlfn.XLOOKUP(__xlnm._FilterDatabase_157[[#This Row],[SAPSA Number]],'DS Point summary'!A:A,'DS Point summary'!E:E)</f>
        <v xml:space="preserve"> </v>
      </c>
      <c r="G116" s="132">
        <f ca="1">_xlfn.XLOOKUP(__xlnm._FilterDatabase_157[[#This Row],[SAPSA Number]],'DS Point summary'!A:A,'DS Point summary'!F:F)</f>
        <v>39</v>
      </c>
      <c r="H116" s="21" t="s">
        <v>684</v>
      </c>
      <c r="I116" s="37">
        <f t="shared" si="9"/>
        <v>0</v>
      </c>
      <c r="J116" s="24">
        <f t="shared" si="7"/>
        <v>0</v>
      </c>
      <c r="K116" s="25">
        <v>0</v>
      </c>
      <c r="L116" s="26">
        <v>0</v>
      </c>
      <c r="M116" s="25">
        <v>0</v>
      </c>
      <c r="N116" s="26">
        <v>0</v>
      </c>
      <c r="O116" s="25">
        <v>0</v>
      </c>
      <c r="P116" s="26">
        <v>0</v>
      </c>
      <c r="Q116" s="25">
        <v>0</v>
      </c>
      <c r="R116" s="26">
        <v>0</v>
      </c>
      <c r="S116" s="25">
        <v>0</v>
      </c>
      <c r="T116" s="26">
        <v>0</v>
      </c>
      <c r="U116" s="25">
        <v>0</v>
      </c>
      <c r="V116" s="26">
        <v>0</v>
      </c>
    </row>
    <row r="117" spans="1:22" x14ac:dyDescent="0.25">
      <c r="A117" s="34">
        <f t="shared" si="8"/>
        <v>9</v>
      </c>
      <c r="B117" s="35">
        <v>896</v>
      </c>
      <c r="C117" s="129" t="str">
        <f>_xlfn.XLOOKUP(__xlnm._FilterDatabase_157[[#This Row],[SAPSA Number]],'DS Point summary'!A:A,'DS Point summary'!B:B)</f>
        <v>Johannes Francois</v>
      </c>
      <c r="D117" s="129" t="str">
        <f>_xlfn.XLOOKUP(__xlnm._FilterDatabase_157[[#This Row],[SAPSA Number]],'DS Point summary'!A:A,'DS Point summary'!C:C)</f>
        <v>Wheeler</v>
      </c>
      <c r="E117" s="130" t="str">
        <f>_xlfn.XLOOKUP(__xlnm._FilterDatabase_157[[#This Row],[SAPSA Number]],'DS Point summary'!A:A,'DS Point summary'!D:D)</f>
        <v>JF</v>
      </c>
      <c r="F117" s="19" t="str">
        <f ca="1">_xlfn.XLOOKUP(__xlnm._FilterDatabase_157[[#This Row],[SAPSA Number]],'DS Point summary'!A:A,'DS Point summary'!E:E)</f>
        <v xml:space="preserve"> </v>
      </c>
      <c r="G117" s="132">
        <f ca="1">_xlfn.XLOOKUP(__xlnm._FilterDatabase_157[[#This Row],[SAPSA Number]],'DS Point summary'!A:A,'DS Point summary'!F:F)</f>
        <v>43</v>
      </c>
      <c r="H117" s="21" t="s">
        <v>684</v>
      </c>
      <c r="I117" s="37">
        <f t="shared" si="9"/>
        <v>0</v>
      </c>
      <c r="J117" s="24">
        <f t="shared" si="7"/>
        <v>0</v>
      </c>
      <c r="K117" s="25">
        <v>0</v>
      </c>
      <c r="L117" s="26">
        <v>0</v>
      </c>
      <c r="M117" s="25">
        <v>0</v>
      </c>
      <c r="N117" s="26">
        <v>0</v>
      </c>
      <c r="O117" s="25">
        <v>0</v>
      </c>
      <c r="P117" s="26">
        <v>0</v>
      </c>
      <c r="Q117" s="25">
        <v>0</v>
      </c>
      <c r="R117" s="26">
        <v>0</v>
      </c>
      <c r="S117" s="25">
        <v>0</v>
      </c>
      <c r="T117" s="26">
        <v>0</v>
      </c>
      <c r="U117" s="25">
        <v>0</v>
      </c>
      <c r="V117" s="26">
        <v>0</v>
      </c>
    </row>
    <row r="118" spans="1:22" x14ac:dyDescent="0.25">
      <c r="A118" s="34">
        <f t="shared" si="8"/>
        <v>9</v>
      </c>
      <c r="B118" s="53"/>
      <c r="C118" s="129">
        <f>_xlfn.XLOOKUP(__xlnm._FilterDatabase_157[[#This Row],[SAPSA Number]],'DS Point summary'!A:A,'DS Point summary'!B:B)</f>
        <v>0</v>
      </c>
      <c r="D118" s="129">
        <f>_xlfn.XLOOKUP(__xlnm._FilterDatabase_157[[#This Row],[SAPSA Number]],'DS Point summary'!A:A,'DS Point summary'!C:C)</f>
        <v>0</v>
      </c>
      <c r="E118" s="130">
        <f>_xlfn.XLOOKUP(__xlnm._FilterDatabase_157[[#This Row],[SAPSA Number]],'DS Point summary'!A:A,'DS Point summary'!D:D)</f>
        <v>0</v>
      </c>
      <c r="F118" s="19">
        <f>_xlfn.XLOOKUP(__xlnm._FilterDatabase_157[[#This Row],[SAPSA Number]],'DS Point summary'!A:A,'DS Point summary'!E:E)</f>
        <v>0</v>
      </c>
      <c r="G118" s="132" t="e">
        <f>_xlfn.XLOOKUP(__xlnm._FilterDatabase_157[[#This Row],[SAPSA Number]],'DS Point summary'!A:A,'DS Point summary'!F:F)</f>
        <v>#N/A</v>
      </c>
      <c r="H118" s="21" t="s">
        <v>684</v>
      </c>
      <c r="I118" s="37">
        <f t="shared" si="9"/>
        <v>0</v>
      </c>
      <c r="J118" s="24">
        <f t="shared" si="7"/>
        <v>0</v>
      </c>
      <c r="K118" s="25">
        <v>0</v>
      </c>
      <c r="L118" s="26">
        <v>0</v>
      </c>
      <c r="M118" s="25">
        <v>0</v>
      </c>
      <c r="N118" s="26">
        <v>0</v>
      </c>
      <c r="O118" s="25">
        <v>0</v>
      </c>
      <c r="P118" s="26">
        <v>0</v>
      </c>
      <c r="Q118" s="25">
        <v>0</v>
      </c>
      <c r="R118" s="26">
        <v>0</v>
      </c>
      <c r="S118" s="25">
        <v>0</v>
      </c>
      <c r="T118" s="26">
        <v>0</v>
      </c>
      <c r="U118" s="25">
        <v>0</v>
      </c>
      <c r="V118" s="26">
        <v>0</v>
      </c>
    </row>
    <row r="119" spans="1:22" x14ac:dyDescent="0.25">
      <c r="A119" s="34">
        <f t="shared" si="8"/>
        <v>9</v>
      </c>
      <c r="B119" s="35">
        <v>1716</v>
      </c>
      <c r="C119" s="129" t="str">
        <f>_xlfn.XLOOKUP(__xlnm._FilterDatabase_157[[#This Row],[SAPSA Number]],'DS Point summary'!A:A,'DS Point summary'!B:B)</f>
        <v>Albert</v>
      </c>
      <c r="D119" s="129" t="str">
        <f>_xlfn.XLOOKUP(__xlnm._FilterDatabase_157[[#This Row],[SAPSA Number]],'DS Point summary'!A:A,'DS Point summary'!C:C)</f>
        <v>Wöcke</v>
      </c>
      <c r="E119" s="130" t="str">
        <f>_xlfn.XLOOKUP(__xlnm._FilterDatabase_157[[#This Row],[SAPSA Number]],'DS Point summary'!A:A,'DS Point summary'!D:D)</f>
        <v>A</v>
      </c>
      <c r="F119" s="19" t="str">
        <f ca="1">_xlfn.XLOOKUP(__xlnm._FilterDatabase_157[[#This Row],[SAPSA Number]],'DS Point summary'!A:A,'DS Point summary'!E:E)</f>
        <v>S</v>
      </c>
      <c r="G119" s="132">
        <f ca="1">_xlfn.XLOOKUP(__xlnm._FilterDatabase_157[[#This Row],[SAPSA Number]],'DS Point summary'!A:A,'DS Point summary'!F:F)</f>
        <v>55</v>
      </c>
      <c r="H119" s="21" t="s">
        <v>684</v>
      </c>
      <c r="I119" s="37">
        <f t="shared" si="9"/>
        <v>0</v>
      </c>
      <c r="J119" s="24">
        <f t="shared" si="7"/>
        <v>0</v>
      </c>
      <c r="K119" s="25">
        <v>0</v>
      </c>
      <c r="L119" s="26">
        <v>0</v>
      </c>
      <c r="M119" s="25">
        <v>0</v>
      </c>
      <c r="N119" s="26">
        <v>0</v>
      </c>
      <c r="O119" s="25">
        <v>0</v>
      </c>
      <c r="P119" s="26">
        <v>0</v>
      </c>
      <c r="Q119" s="25">
        <v>0</v>
      </c>
      <c r="R119" s="26">
        <v>0</v>
      </c>
      <c r="S119" s="25">
        <v>0</v>
      </c>
      <c r="T119" s="26">
        <v>0</v>
      </c>
      <c r="U119" s="25">
        <v>0</v>
      </c>
      <c r="V119" s="26">
        <v>0</v>
      </c>
    </row>
    <row r="120" spans="1:22" ht="25.5" x14ac:dyDescent="0.25">
      <c r="A120" s="34">
        <f t="shared" si="8"/>
        <v>9</v>
      </c>
      <c r="B120" s="35">
        <v>6627</v>
      </c>
      <c r="C120" s="129" t="str">
        <f>_xlfn.XLOOKUP(__xlnm._FilterDatabase_157[[#This Row],[SAPSA Number]],'DS Point summary'!A:A,'DS Point summary'!B:B)</f>
        <v>Lukas Wilhelm</v>
      </c>
      <c r="D120" s="129" t="str">
        <f>_xlfn.XLOOKUP(__xlnm._FilterDatabase_157[[#This Row],[SAPSA Number]],'DS Point summary'!A:A,'DS Point summary'!C:C)</f>
        <v>Janse van Rensburg</v>
      </c>
      <c r="E120" s="130" t="str">
        <f>_xlfn.XLOOKUP(__xlnm._FilterDatabase_157[[#This Row],[SAPSA Number]],'DS Point summary'!A:A,'DS Point summary'!D:D)</f>
        <v>LW</v>
      </c>
      <c r="F120" s="19" t="str">
        <f ca="1">_xlfn.XLOOKUP(__xlnm._FilterDatabase_157[[#This Row],[SAPSA Number]],'DS Point summary'!A:A,'DS Point summary'!E:E)</f>
        <v>SS</v>
      </c>
      <c r="G120" s="132">
        <f ca="1">_xlfn.XLOOKUP(__xlnm._FilterDatabase_157[[#This Row],[SAPSA Number]],'DS Point summary'!A:A,'DS Point summary'!F:F)</f>
        <v>75</v>
      </c>
      <c r="H120" s="21" t="s">
        <v>684</v>
      </c>
      <c r="I120" s="37">
        <f t="shared" ref="I120:I122" si="10">(IF(K120&gt;0,1,0)+(IF(L120&gt;0,1,0))+(IF(M120&gt;0,1,0))+(IF(N120&gt;0,1,0))+(IF(O120&gt;0,1,0))+(IF(P120&gt;0,1,0))+(IF(Q120&gt;0,1,0))+(IF(R120&gt;0,1,0))+(IF(S120&gt;0,1,0))+(IF(T120&gt;0,1,0))+(IF(U120&gt;0,1,0))+(IF(V120&gt;0,1,0)))</f>
        <v>0</v>
      </c>
      <c r="J120" s="24">
        <f t="shared" si="7"/>
        <v>0</v>
      </c>
      <c r="K120" s="25">
        <v>0</v>
      </c>
      <c r="L120" s="26">
        <v>0</v>
      </c>
      <c r="M120" s="25">
        <v>0</v>
      </c>
      <c r="N120" s="26">
        <v>0</v>
      </c>
      <c r="O120" s="25">
        <v>0</v>
      </c>
      <c r="P120" s="26">
        <v>0</v>
      </c>
      <c r="Q120" s="25">
        <v>0</v>
      </c>
      <c r="R120" s="26">
        <v>0</v>
      </c>
      <c r="S120" s="25">
        <v>0</v>
      </c>
      <c r="T120" s="26">
        <v>0</v>
      </c>
      <c r="U120" s="25">
        <v>0</v>
      </c>
      <c r="V120" s="26">
        <v>0</v>
      </c>
    </row>
    <row r="121" spans="1:22" x14ac:dyDescent="0.25">
      <c r="A121" s="34">
        <f t="shared" si="8"/>
        <v>9</v>
      </c>
      <c r="B121" s="47">
        <v>6633</v>
      </c>
      <c r="C121" s="129" t="str">
        <f>_xlfn.XLOOKUP(__xlnm._FilterDatabase_157[[#This Row],[SAPSA Number]],'DS Point summary'!A:A,'DS Point summary'!B:B)</f>
        <v>Allessandro Raffaele</v>
      </c>
      <c r="D121" s="129" t="str">
        <f>_xlfn.XLOOKUP(__xlnm._FilterDatabase_157[[#This Row],[SAPSA Number]],'DS Point summary'!A:A,'DS Point summary'!C:C)</f>
        <v>Paschini</v>
      </c>
      <c r="E121" s="130" t="str">
        <f>_xlfn.XLOOKUP(__xlnm._FilterDatabase_157[[#This Row],[SAPSA Number]],'DS Point summary'!A:A,'DS Point summary'!D:D)</f>
        <v>AR</v>
      </c>
      <c r="F121" s="19" t="str">
        <f ca="1">_xlfn.XLOOKUP(__xlnm._FilterDatabase_157[[#This Row],[SAPSA Number]],'DS Point summary'!A:A,'DS Point summary'!E:E)</f>
        <v xml:space="preserve"> </v>
      </c>
      <c r="G121" s="132">
        <f ca="1">_xlfn.XLOOKUP(__xlnm._FilterDatabase_157[[#This Row],[SAPSA Number]],'DS Point summary'!A:A,'DS Point summary'!F:F)</f>
        <v>22</v>
      </c>
      <c r="H121" s="21" t="s">
        <v>684</v>
      </c>
      <c r="I121" s="37">
        <f t="shared" ref="I121" si="11">(IF(K121&gt;0,1,0)+(IF(L121&gt;0,1,0))+(IF(M121&gt;0,1,0))+(IF(N121&gt;0,1,0))+(IF(O121&gt;0,1,0))+(IF(P121&gt;0,1,0))+(IF(Q121&gt;0,1,0))+(IF(R121&gt;0,1,0))+(IF(S121&gt;0,1,0))+(IF(T121&gt;0,1,0))+(IF(U121&gt;0,1,0))+(IF(V121&gt;0,1,0)))</f>
        <v>0</v>
      </c>
      <c r="J121" s="24">
        <f t="shared" si="7"/>
        <v>0</v>
      </c>
      <c r="K121" s="25">
        <v>0</v>
      </c>
      <c r="L121" s="26">
        <v>0</v>
      </c>
      <c r="M121" s="25">
        <v>0</v>
      </c>
      <c r="N121" s="26">
        <v>0</v>
      </c>
      <c r="O121" s="25">
        <v>0</v>
      </c>
      <c r="P121" s="26">
        <v>0</v>
      </c>
      <c r="Q121" s="25">
        <v>0</v>
      </c>
      <c r="R121" s="26">
        <v>0</v>
      </c>
      <c r="S121" s="25">
        <v>0</v>
      </c>
      <c r="T121" s="26">
        <v>0</v>
      </c>
      <c r="U121" s="25">
        <v>0</v>
      </c>
      <c r="V121" s="26">
        <v>0</v>
      </c>
    </row>
    <row r="122" spans="1:22" x14ac:dyDescent="0.25">
      <c r="A122" s="34">
        <f t="shared" si="8"/>
        <v>9</v>
      </c>
      <c r="B122" s="99">
        <v>5804</v>
      </c>
      <c r="C122" s="129" t="str">
        <f>_xlfn.XLOOKUP(__xlnm._FilterDatabase_157[[#This Row],[SAPSA Number]],'DS Point summary'!A:A,'DS Point summary'!B:B)</f>
        <v>Louis Johannes</v>
      </c>
      <c r="D122" s="129" t="str">
        <f>_xlfn.XLOOKUP(__xlnm._FilterDatabase_157[[#This Row],[SAPSA Number]],'DS Point summary'!A:A,'DS Point summary'!C:C)</f>
        <v>Nel</v>
      </c>
      <c r="E122" s="130" t="str">
        <f>_xlfn.XLOOKUP(__xlnm._FilterDatabase_157[[#This Row],[SAPSA Number]],'DS Point summary'!A:A,'DS Point summary'!D:D)</f>
        <v>LJ</v>
      </c>
      <c r="F122" s="19" t="str">
        <f ca="1">_xlfn.XLOOKUP(__xlnm._FilterDatabase_157[[#This Row],[SAPSA Number]],'DS Point summary'!A:A,'DS Point summary'!E:E)</f>
        <v xml:space="preserve"> </v>
      </c>
      <c r="G122" s="132">
        <f ca="1">_xlfn.XLOOKUP(__xlnm._FilterDatabase_157[[#This Row],[SAPSA Number]],'DS Point summary'!A:A,'DS Point summary'!F:F)</f>
        <v>44</v>
      </c>
      <c r="H122" s="21" t="s">
        <v>684</v>
      </c>
      <c r="I122" s="37">
        <f t="shared" si="10"/>
        <v>0</v>
      </c>
      <c r="J122" s="24">
        <f t="shared" si="7"/>
        <v>0</v>
      </c>
      <c r="K122" s="25">
        <v>0</v>
      </c>
      <c r="L122" s="26">
        <v>0</v>
      </c>
      <c r="M122" s="25">
        <v>0</v>
      </c>
      <c r="N122" s="26">
        <v>0</v>
      </c>
      <c r="O122" s="25">
        <v>0</v>
      </c>
      <c r="P122" s="26">
        <v>0</v>
      </c>
      <c r="Q122" s="25">
        <v>0</v>
      </c>
      <c r="R122" s="26">
        <v>0</v>
      </c>
      <c r="S122" s="25">
        <v>0</v>
      </c>
      <c r="T122" s="26">
        <v>0</v>
      </c>
      <c r="U122" s="25">
        <v>0</v>
      </c>
      <c r="V122" s="26">
        <v>0</v>
      </c>
    </row>
    <row r="123" spans="1:22" x14ac:dyDescent="0.25">
      <c r="A123" s="34">
        <f t="shared" si="8"/>
        <v>9</v>
      </c>
      <c r="B123" s="96">
        <v>3394</v>
      </c>
      <c r="C123" s="129" t="str">
        <f>_xlfn.XLOOKUP(__xlnm._FilterDatabase_157[[#This Row],[SAPSA Number]],'DS Point summary'!A:A,'DS Point summary'!B:B)</f>
        <v>Rudolph Teodor</v>
      </c>
      <c r="D123" s="129" t="str">
        <f>_xlfn.XLOOKUP(__xlnm._FilterDatabase_157[[#This Row],[SAPSA Number]],'DS Point summary'!A:A,'DS Point summary'!C:C)</f>
        <v>Buhrmann</v>
      </c>
      <c r="E123" s="130" t="str">
        <f>_xlfn.XLOOKUP(__xlnm._FilterDatabase_157[[#This Row],[SAPSA Number]],'DS Point summary'!A:A,'DS Point summary'!D:D)</f>
        <v>RT</v>
      </c>
      <c r="F123" s="41" t="str">
        <f>_xlfn.XLOOKUP(__xlnm._FilterDatabase_157[[#This Row],[SAPSA Number]],'DS Point summary'!A:A,'DS Point summary'!E:E)</f>
        <v>S</v>
      </c>
      <c r="G123" s="163">
        <f ca="1">_xlfn.XLOOKUP(__xlnm._FilterDatabase_157[[#This Row],[SAPSA Number]],'DS Point summary'!A:A,'DS Point summary'!F:F)</f>
        <v>50</v>
      </c>
      <c r="H123" s="21" t="s">
        <v>684</v>
      </c>
      <c r="I123" s="37">
        <f t="shared" ref="I123" si="12">(IF(K123&gt;0,1,0)+(IF(L123&gt;0,1,0))+(IF(M123&gt;0,1,0))+(IF(N123&gt;0,1,0))+(IF(O123&gt;0,1,0))+(IF(P123&gt;0,1,0))+(IF(Q123&gt;0,1,0))+(IF(R123&gt;0,1,0))+(IF(S123&gt;0,1,0))+(IF(T123&gt;0,1,0))+(IF(U123&gt;0,1,0))+(IF(V123&gt;0,1,0)))</f>
        <v>0</v>
      </c>
      <c r="J123" s="24">
        <f t="shared" ref="J123" si="13">(LARGE(K123:U123,1)+LARGE(K123:U123,2)+LARGE(K123:U123,3)+LARGE(K123:U123,4)+LARGE(K123:U123,5))/5</f>
        <v>0</v>
      </c>
      <c r="K123" s="25">
        <v>0</v>
      </c>
      <c r="L123" s="26">
        <v>0</v>
      </c>
      <c r="M123" s="25">
        <v>0</v>
      </c>
      <c r="N123" s="26">
        <v>0</v>
      </c>
      <c r="O123" s="25">
        <v>0</v>
      </c>
      <c r="P123" s="26">
        <v>0</v>
      </c>
      <c r="Q123" s="25">
        <v>0</v>
      </c>
      <c r="R123" s="26">
        <v>0</v>
      </c>
      <c r="S123" s="25">
        <v>0</v>
      </c>
      <c r="T123" s="26">
        <v>0</v>
      </c>
      <c r="U123" s="25">
        <v>0</v>
      </c>
      <c r="V123" s="26">
        <v>0</v>
      </c>
    </row>
    <row r="124" spans="1:22" x14ac:dyDescent="0.25">
      <c r="B124" s="96"/>
      <c r="C124" s="78"/>
      <c r="D124" s="78"/>
      <c r="E124" s="76"/>
      <c r="F124" s="41"/>
      <c r="G124" s="77"/>
    </row>
    <row r="125" spans="1:22" x14ac:dyDescent="0.25">
      <c r="B125" s="96"/>
      <c r="C125" s="78"/>
      <c r="D125" s="78"/>
      <c r="E125" s="76"/>
      <c r="F125" s="41"/>
      <c r="G125" s="77"/>
    </row>
    <row r="126" spans="1:22" x14ac:dyDescent="0.25">
      <c r="B126" s="96"/>
      <c r="C126" s="78"/>
      <c r="D126" s="78"/>
      <c r="E126" s="76"/>
      <c r="F126" s="41"/>
      <c r="G126" s="77"/>
    </row>
  </sheetData>
  <sheetProtection algorithmName="SHA-512" hashValue="dPi1JqkT6YGNYe+4MwIKVyMBXCxEY2e57e3wGZpRyCnWFNGFGQP6Yj7uiC0lRUKo+5JAjE/aAT+BT8gw7+nlQQ==" saltValue="IF+VONp5+qNl+XbUl26hfg==" spinCount="100000" sheet="1" objects="1" scenarios="1"/>
  <conditionalFormatting sqref="F2:F123">
    <cfRule type="cellIs" dxfId="87" priority="2" stopIfTrue="1" operator="equal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4A38E-A882-4D66-8943-69B324EA446D}">
  <sheetPr>
    <tabColor rgb="FF0070C0"/>
  </sheetPr>
  <dimension ref="A1:AMJ123"/>
  <sheetViews>
    <sheetView workbookViewId="0">
      <pane xSplit="10" ySplit="1" topLeftCell="K2" activePane="bottomRight" state="frozen"/>
      <selection pane="topRight" activeCell="K1" sqref="K1"/>
      <selection pane="bottomLeft" activeCell="A2" sqref="A2"/>
      <selection pane="bottomRight" activeCell="B117" sqref="B117"/>
    </sheetView>
  </sheetViews>
  <sheetFormatPr defaultRowHeight="15" x14ac:dyDescent="0.25"/>
  <cols>
    <col min="1" max="1" width="10.42578125" style="41" bestFit="1" customWidth="1"/>
    <col min="2" max="2" width="10.28515625" style="97" customWidth="1"/>
    <col min="3" max="3" width="25" style="18" customWidth="1"/>
    <col min="4" max="4" width="16.140625" style="18" bestFit="1" customWidth="1"/>
    <col min="5" max="5" width="8.140625" style="18" customWidth="1"/>
    <col min="6" max="6" width="6.7109375" style="18" customWidth="1"/>
    <col min="7" max="7" width="7.140625" style="18" hidden="1" customWidth="1"/>
    <col min="8" max="8" width="9" style="18" customWidth="1"/>
    <col min="9" max="9" width="7.28515625" style="18" customWidth="1"/>
    <col min="10" max="10" width="8.140625" style="42" customWidth="1"/>
    <col min="11" max="22" width="6.85546875" style="18" customWidth="1"/>
    <col min="23" max="1024" width="10.28515625" style="18" customWidth="1"/>
  </cols>
  <sheetData>
    <row r="1" spans="1:22" ht="30" x14ac:dyDescent="0.25">
      <c r="A1" s="12" t="s">
        <v>659</v>
      </c>
      <c r="B1" s="95" t="s">
        <v>628</v>
      </c>
      <c r="C1" s="13" t="s">
        <v>3</v>
      </c>
      <c r="D1" s="13" t="s">
        <v>4</v>
      </c>
      <c r="E1" s="13" t="s">
        <v>5</v>
      </c>
      <c r="F1" s="14" t="s">
        <v>629</v>
      </c>
      <c r="G1" s="15" t="s">
        <v>9</v>
      </c>
      <c r="H1" s="16" t="s">
        <v>660</v>
      </c>
      <c r="I1" s="16" t="s">
        <v>661</v>
      </c>
      <c r="J1" s="17" t="s">
        <v>662</v>
      </c>
      <c r="K1" s="16" t="s">
        <v>663</v>
      </c>
      <c r="L1" s="16" t="s">
        <v>664</v>
      </c>
      <c r="M1" s="16" t="s">
        <v>665</v>
      </c>
      <c r="N1" s="16" t="s">
        <v>666</v>
      </c>
      <c r="O1" s="16" t="s">
        <v>658</v>
      </c>
      <c r="P1" s="16" t="s">
        <v>667</v>
      </c>
      <c r="Q1" s="16" t="s">
        <v>668</v>
      </c>
      <c r="R1" s="16" t="s">
        <v>669</v>
      </c>
      <c r="S1" s="16" t="s">
        <v>670</v>
      </c>
      <c r="T1" s="16" t="s">
        <v>671</v>
      </c>
      <c r="U1" s="16" t="s">
        <v>672</v>
      </c>
      <c r="V1" s="16" t="s">
        <v>673</v>
      </c>
    </row>
    <row r="2" spans="1:22" ht="14.45" customHeight="1" x14ac:dyDescent="0.25">
      <c r="A2" s="19">
        <f t="shared" ref="A2:A19" si="0">RANK(J2,J$2:J$138,0)</f>
        <v>1</v>
      </c>
      <c r="B2" s="27">
        <v>5616</v>
      </c>
      <c r="C2" s="43" t="s">
        <v>121</v>
      </c>
      <c r="D2" s="43" t="s">
        <v>122</v>
      </c>
      <c r="E2" s="49" t="s">
        <v>123</v>
      </c>
      <c r="F2" s="19" t="str">
        <f ca="1">_xlfn.XLOOKUP(__xlnm._FilterDatabase_15717[[#This Row],[SAPSA Number]],'DS Point summary'!A:A,'DS Point summary'!E:E)</f>
        <v xml:space="preserve"> </v>
      </c>
      <c r="G2" s="21">
        <f ca="1">_xlfn.XLOOKUP(__xlnm._FilterDatabase_15717[[#This Row],[SAPSA Number]],'DS Point summary'!A:A,'DS Point summary'!F:F)</f>
        <v>35</v>
      </c>
      <c r="H2" s="21" t="s">
        <v>683</v>
      </c>
      <c r="I2" s="23">
        <f t="shared" ref="I2:I33" si="1">(IF(K2&gt;0,1,0)+(IF(L2&gt;0,1,0))+(IF(M2&gt;0,1,0))+(IF(N2&gt;0,1,0))+(IF(O2&gt;0,1,0))+(IF(P2&gt;0,1,0))+(IF(Q2&gt;0,1,0))+(IF(R2&gt;0,1,0))+(IF(S2&gt;0,1,0))+(IF(T2&gt;0,1,0))+(IF(U2&gt;0,1,0))+(IF(V2&gt;0,1,0)))</f>
        <v>6</v>
      </c>
      <c r="J2" s="24">
        <f t="shared" ref="J2:J65" si="2">(LARGE(K2:U2,1)+LARGE(K2:U2,2)+LARGE(K2:U2,3)+LARGE(K2:U2,4)+LARGE(K2:U2,5))/5</f>
        <v>98.026039999999995</v>
      </c>
      <c r="K2" s="25">
        <v>0</v>
      </c>
      <c r="L2" s="26">
        <v>0</v>
      </c>
      <c r="M2" s="25">
        <v>88.184600000000003</v>
      </c>
      <c r="N2" s="26">
        <v>100</v>
      </c>
      <c r="O2" s="25">
        <v>100</v>
      </c>
      <c r="P2" s="26">
        <v>0</v>
      </c>
      <c r="Q2" s="25">
        <v>0</v>
      </c>
      <c r="R2" s="26">
        <v>100</v>
      </c>
      <c r="S2" s="25">
        <v>100</v>
      </c>
      <c r="T2" s="26">
        <v>90.130200000000002</v>
      </c>
      <c r="U2" s="25">
        <v>0</v>
      </c>
      <c r="V2" s="26">
        <v>0</v>
      </c>
    </row>
    <row r="3" spans="1:22" ht="14.45" customHeight="1" x14ac:dyDescent="0.25">
      <c r="A3" s="19">
        <f t="shared" si="0"/>
        <v>2</v>
      </c>
      <c r="B3" s="27">
        <v>1637</v>
      </c>
      <c r="C3" s="43" t="s">
        <v>38</v>
      </c>
      <c r="D3" s="43" t="s">
        <v>39</v>
      </c>
      <c r="E3" s="49" t="s">
        <v>40</v>
      </c>
      <c r="F3" s="19" t="str">
        <f ca="1">_xlfn.XLOOKUP(__xlnm._FilterDatabase_15717[[#This Row],[SAPSA Number]],'DS Point summary'!A:A,'DS Point summary'!E:E)</f>
        <v>SS</v>
      </c>
      <c r="G3" s="21">
        <f ca="1">_xlfn.XLOOKUP(__xlnm._FilterDatabase_15717[[#This Row],[SAPSA Number]],'DS Point summary'!A:A,'DS Point summary'!F:F)</f>
        <v>67</v>
      </c>
      <c r="H3" s="21" t="s">
        <v>683</v>
      </c>
      <c r="I3" s="23">
        <f t="shared" si="1"/>
        <v>5</v>
      </c>
      <c r="J3" s="24">
        <f t="shared" si="2"/>
        <v>58.634779999999999</v>
      </c>
      <c r="K3" s="25">
        <v>56.910400000000003</v>
      </c>
      <c r="L3" s="26">
        <v>0</v>
      </c>
      <c r="M3" s="25">
        <v>55.675600000000003</v>
      </c>
      <c r="N3" s="26">
        <v>58.867899999999999</v>
      </c>
      <c r="O3" s="25">
        <v>0</v>
      </c>
      <c r="P3" s="26">
        <v>0</v>
      </c>
      <c r="Q3" s="25">
        <v>0</v>
      </c>
      <c r="R3" s="26">
        <v>56.604100000000003</v>
      </c>
      <c r="S3" s="25">
        <v>65.115899999999996</v>
      </c>
      <c r="T3" s="26">
        <v>0</v>
      </c>
      <c r="U3" s="25">
        <v>0</v>
      </c>
      <c r="V3" s="26">
        <v>0</v>
      </c>
    </row>
    <row r="4" spans="1:22" ht="14.45" customHeight="1" x14ac:dyDescent="0.25">
      <c r="A4" s="19">
        <f t="shared" si="0"/>
        <v>3</v>
      </c>
      <c r="B4" s="27">
        <v>681</v>
      </c>
      <c r="C4" s="43" t="s">
        <v>320</v>
      </c>
      <c r="D4" s="43" t="s">
        <v>321</v>
      </c>
      <c r="E4" s="49" t="s">
        <v>322</v>
      </c>
      <c r="F4" s="19" t="str">
        <f ca="1">_xlfn.XLOOKUP(__xlnm._FilterDatabase_15717[[#This Row],[SAPSA Number]],'DS Point summary'!A:A,'DS Point summary'!E:E)</f>
        <v>SS</v>
      </c>
      <c r="G4" s="21">
        <f ca="1">_xlfn.XLOOKUP(__xlnm._FilterDatabase_15717[[#This Row],[SAPSA Number]],'DS Point summary'!A:A,'DS Point summary'!F:F)</f>
        <v>70</v>
      </c>
      <c r="H4" s="21" t="s">
        <v>683</v>
      </c>
      <c r="I4" s="23">
        <f t="shared" si="1"/>
        <v>4</v>
      </c>
      <c r="J4" s="24">
        <f t="shared" si="2"/>
        <v>49.097920000000002</v>
      </c>
      <c r="K4" s="25">
        <v>0</v>
      </c>
      <c r="L4" s="26">
        <v>0</v>
      </c>
      <c r="M4" s="25">
        <v>0</v>
      </c>
      <c r="N4" s="26">
        <v>0</v>
      </c>
      <c r="O4" s="25">
        <v>53.207000000000001</v>
      </c>
      <c r="P4" s="26">
        <v>100</v>
      </c>
      <c r="Q4" s="25">
        <v>0</v>
      </c>
      <c r="R4" s="26">
        <v>0</v>
      </c>
      <c r="S4" s="25">
        <v>45.238199999999999</v>
      </c>
      <c r="T4" s="26">
        <v>47.044400000000003</v>
      </c>
      <c r="U4" s="25">
        <v>0</v>
      </c>
      <c r="V4" s="26">
        <v>0</v>
      </c>
    </row>
    <row r="5" spans="1:22" ht="14.45" customHeight="1" x14ac:dyDescent="0.25">
      <c r="A5" s="19">
        <f t="shared" si="0"/>
        <v>4</v>
      </c>
      <c r="B5" s="27">
        <v>896</v>
      </c>
      <c r="C5" s="43" t="s">
        <v>370</v>
      </c>
      <c r="D5" s="43" t="s">
        <v>371</v>
      </c>
      <c r="E5" s="49" t="s">
        <v>372</v>
      </c>
      <c r="F5" s="19" t="str">
        <f ca="1">_xlfn.XLOOKUP(__xlnm._FilterDatabase_15717[[#This Row],[SAPSA Number]],'DS Point summary'!A:A,'DS Point summary'!E:E)</f>
        <v xml:space="preserve"> </v>
      </c>
      <c r="G5" s="21">
        <f ca="1">_xlfn.XLOOKUP(__xlnm._FilterDatabase_15717[[#This Row],[SAPSA Number]],'DS Point summary'!A:A,'DS Point summary'!F:F)</f>
        <v>43</v>
      </c>
      <c r="H5" s="21" t="s">
        <v>683</v>
      </c>
      <c r="I5" s="23">
        <f t="shared" si="1"/>
        <v>2</v>
      </c>
      <c r="J5" s="24">
        <f t="shared" si="2"/>
        <v>40</v>
      </c>
      <c r="K5" s="25">
        <v>100</v>
      </c>
      <c r="L5" s="26">
        <v>0</v>
      </c>
      <c r="M5" s="25">
        <v>100</v>
      </c>
      <c r="N5" s="26">
        <v>0</v>
      </c>
      <c r="O5" s="25">
        <v>0</v>
      </c>
      <c r="P5" s="26">
        <v>0</v>
      </c>
      <c r="Q5" s="25">
        <v>0</v>
      </c>
      <c r="R5" s="26">
        <v>0</v>
      </c>
      <c r="S5" s="25">
        <v>0</v>
      </c>
      <c r="T5" s="26">
        <v>0</v>
      </c>
      <c r="U5" s="25">
        <v>0</v>
      </c>
      <c r="V5" s="26">
        <v>0</v>
      </c>
    </row>
    <row r="6" spans="1:22" ht="14.45" customHeight="1" x14ac:dyDescent="0.25">
      <c r="A6" s="19">
        <f t="shared" si="0"/>
        <v>5</v>
      </c>
      <c r="B6" s="46">
        <v>1777</v>
      </c>
      <c r="C6" s="43" t="str">
        <f>_xlfn.XLOOKUP(__xlnm._FilterDatabase_15717[[#This Row],[SAPSA Number]],'DS Point summary'!A:A,'DS Point summary'!B:B)</f>
        <v xml:space="preserve">Leon </v>
      </c>
      <c r="D6" s="43" t="str">
        <f>_xlfn.XLOOKUP(__xlnm._FilterDatabase_15717[[#This Row],[SAPSA Number]],'DS Point summary'!A:A,'DS Point summary'!C:C)</f>
        <v>Myburgh</v>
      </c>
      <c r="E6" s="22" t="str">
        <f>_xlfn.XLOOKUP(__xlnm._FilterDatabase_15717[[#This Row],[SAPSA Number]],'DS Point summary'!A:A,'DS Point summary'!D:D)</f>
        <v>LC</v>
      </c>
      <c r="F6" s="19" t="str">
        <f ca="1">_xlfn.XLOOKUP(__xlnm._FilterDatabase_15717[[#This Row],[SAPSA Number]],'DS Point summary'!A:A,'DS Point summary'!E:E)</f>
        <v xml:space="preserve"> </v>
      </c>
      <c r="G6" s="21">
        <f ca="1">_xlfn.XLOOKUP(__xlnm._FilterDatabase_15717[[#This Row],[SAPSA Number]],'DS Point summary'!A:A,'DS Point summary'!F:F)</f>
        <v>50</v>
      </c>
      <c r="H6" s="21" t="s">
        <v>683</v>
      </c>
      <c r="I6" s="23">
        <f t="shared" si="1"/>
        <v>2</v>
      </c>
      <c r="J6" s="24">
        <f t="shared" si="2"/>
        <v>29.38288</v>
      </c>
      <c r="K6" s="25">
        <v>0</v>
      </c>
      <c r="L6" s="26">
        <v>0</v>
      </c>
      <c r="M6" s="25">
        <v>0</v>
      </c>
      <c r="N6" s="26">
        <v>0</v>
      </c>
      <c r="O6" s="25">
        <v>0</v>
      </c>
      <c r="P6" s="26">
        <v>0</v>
      </c>
      <c r="Q6" s="25">
        <v>0</v>
      </c>
      <c r="R6" s="26">
        <v>73.235900000000001</v>
      </c>
      <c r="S6" s="25">
        <v>73.6785</v>
      </c>
      <c r="T6" s="26">
        <v>0</v>
      </c>
      <c r="U6" s="25">
        <v>0</v>
      </c>
      <c r="V6" s="26">
        <v>0</v>
      </c>
    </row>
    <row r="7" spans="1:22" ht="14.45" customHeight="1" x14ac:dyDescent="0.25">
      <c r="A7" s="19">
        <f t="shared" si="0"/>
        <v>6</v>
      </c>
      <c r="B7" s="27">
        <v>1923</v>
      </c>
      <c r="C7" s="43" t="s">
        <v>384</v>
      </c>
      <c r="D7" s="43" t="s">
        <v>385</v>
      </c>
      <c r="E7" s="49" t="s">
        <v>386</v>
      </c>
      <c r="F7" s="19" t="str">
        <f ca="1">_xlfn.XLOOKUP(__xlnm._FilterDatabase_15717[[#This Row],[SAPSA Number]],'DS Point summary'!A:A,'DS Point summary'!E:E)</f>
        <v>SS</v>
      </c>
      <c r="G7" s="21">
        <f ca="1">_xlfn.XLOOKUP(__xlnm._FilterDatabase_15717[[#This Row],[SAPSA Number]],'DS Point summary'!A:A,'DS Point summary'!F:F)</f>
        <v>65</v>
      </c>
      <c r="H7" s="21" t="s">
        <v>683</v>
      </c>
      <c r="I7" s="23">
        <f t="shared" si="1"/>
        <v>2</v>
      </c>
      <c r="J7" s="24">
        <f t="shared" si="2"/>
        <v>22.21386</v>
      </c>
      <c r="K7" s="25">
        <v>0</v>
      </c>
      <c r="L7" s="26">
        <v>0</v>
      </c>
      <c r="M7" s="25">
        <v>0</v>
      </c>
      <c r="N7" s="26">
        <v>0</v>
      </c>
      <c r="O7" s="25">
        <v>0</v>
      </c>
      <c r="P7" s="26">
        <v>61.993400000000001</v>
      </c>
      <c r="Q7" s="25">
        <v>0</v>
      </c>
      <c r="R7" s="26">
        <v>0</v>
      </c>
      <c r="S7" s="25">
        <v>49.075899999999997</v>
      </c>
      <c r="T7" s="26">
        <v>0</v>
      </c>
      <c r="U7" s="25">
        <v>0</v>
      </c>
      <c r="V7" s="26">
        <v>0</v>
      </c>
    </row>
    <row r="8" spans="1:22" ht="14.45" customHeight="1" x14ac:dyDescent="0.25">
      <c r="A8" s="19">
        <f t="shared" si="0"/>
        <v>7</v>
      </c>
      <c r="B8" s="27">
        <v>255</v>
      </c>
      <c r="C8" s="129" t="str">
        <f>_xlfn.XLOOKUP(__xlnm._FilterDatabase_15717[[#This Row],[SAPSA Number]],'DS Point summary'!A:A,'DS Point summary'!B:B)</f>
        <v>Terrick Vincent</v>
      </c>
      <c r="D8" s="129" t="str">
        <f>_xlfn.XLOOKUP(__xlnm._FilterDatabase_15717[[#This Row],[SAPSA Number]],'DS Point summary'!A:A,'DS Point summary'!C:C)</f>
        <v>Naude</v>
      </c>
      <c r="E8" s="130" t="str">
        <f>_xlfn.XLOOKUP(__xlnm._FilterDatabase_15717[[#This Row],[SAPSA Number]],'DS Point summary'!A:A,'DS Point summary'!D:D)</f>
        <v>TV</v>
      </c>
      <c r="F8" s="19" t="str">
        <f ca="1">_xlfn.XLOOKUP(__xlnm._FilterDatabase_15717[[#This Row],[SAPSA Number]],'DS Point summary'!A:A,'DS Point summary'!E:E)</f>
        <v xml:space="preserve"> </v>
      </c>
      <c r="G8" s="132">
        <f ca="1">_xlfn.XLOOKUP(__xlnm._FilterDatabase_15717[[#This Row],[SAPSA Number]],'DS Point summary'!A:A,'DS Point summary'!F:F)</f>
        <v>43</v>
      </c>
      <c r="H8" s="21" t="s">
        <v>683</v>
      </c>
      <c r="I8" s="23">
        <f t="shared" si="1"/>
        <v>1</v>
      </c>
      <c r="J8" s="24">
        <f t="shared" si="2"/>
        <v>20</v>
      </c>
      <c r="K8" s="25">
        <v>0</v>
      </c>
      <c r="L8" s="26">
        <v>0</v>
      </c>
      <c r="M8" s="25">
        <v>0</v>
      </c>
      <c r="N8" s="26">
        <v>0</v>
      </c>
      <c r="O8" s="25">
        <v>0</v>
      </c>
      <c r="P8" s="26">
        <v>0</v>
      </c>
      <c r="Q8" s="25">
        <v>0</v>
      </c>
      <c r="R8" s="26">
        <v>0</v>
      </c>
      <c r="S8" s="25">
        <v>0</v>
      </c>
      <c r="T8" s="26">
        <v>100</v>
      </c>
      <c r="U8" s="25">
        <v>0</v>
      </c>
      <c r="V8" s="26">
        <v>0</v>
      </c>
    </row>
    <row r="9" spans="1:22" ht="14.45" customHeight="1" x14ac:dyDescent="0.25">
      <c r="A9" s="19">
        <f t="shared" si="0"/>
        <v>8</v>
      </c>
      <c r="B9" s="128">
        <v>4862</v>
      </c>
      <c r="C9" s="129" t="str">
        <f>_xlfn.XLOOKUP(__xlnm._FilterDatabase_15717[[#This Row],[SAPSA Number]],'DS Point summary'!A:A,'DS Point summary'!B:B)</f>
        <v>George Keith</v>
      </c>
      <c r="D9" s="129" t="str">
        <f>_xlfn.XLOOKUP(__xlnm._FilterDatabase_15717[[#This Row],[SAPSA Number]],'DS Point summary'!A:A,'DS Point summary'!C:C)</f>
        <v>Marais</v>
      </c>
      <c r="E9" s="130" t="str">
        <f>_xlfn.XLOOKUP(__xlnm._FilterDatabase_15717[[#This Row],[SAPSA Number]],'DS Point summary'!A:A,'DS Point summary'!D:D)</f>
        <v>GK</v>
      </c>
      <c r="F9" s="19" t="str">
        <f>_xlfn.XLOOKUP(__xlnm._FilterDatabase_15717[[#This Row],[SAPSA Number]],'DS Point summary'!A:A,'DS Point summary'!E:E)</f>
        <v>S</v>
      </c>
      <c r="G9" s="132">
        <f ca="1">_xlfn.XLOOKUP(__xlnm._FilterDatabase_15717[[#This Row],[SAPSA Number]],'DS Point summary'!A:A,'DS Point summary'!F:F)</f>
        <v>50</v>
      </c>
      <c r="H9" s="21" t="s">
        <v>683</v>
      </c>
      <c r="I9" s="23">
        <f t="shared" si="1"/>
        <v>0</v>
      </c>
      <c r="J9" s="24">
        <f t="shared" si="2"/>
        <v>0</v>
      </c>
      <c r="K9" s="25">
        <v>0</v>
      </c>
      <c r="L9" s="26">
        <v>0</v>
      </c>
      <c r="M9" s="25">
        <v>0</v>
      </c>
      <c r="N9" s="26">
        <v>0</v>
      </c>
      <c r="O9" s="25">
        <v>0</v>
      </c>
      <c r="P9" s="26">
        <v>0</v>
      </c>
      <c r="Q9" s="25">
        <v>0</v>
      </c>
      <c r="R9" s="26">
        <v>0</v>
      </c>
      <c r="S9" s="25">
        <v>0</v>
      </c>
      <c r="T9" s="26">
        <v>0</v>
      </c>
      <c r="U9" s="25">
        <v>0</v>
      </c>
      <c r="V9" s="26">
        <v>0</v>
      </c>
    </row>
    <row r="10" spans="1:22" ht="14.45" customHeight="1" x14ac:dyDescent="0.25">
      <c r="A10" s="19">
        <f t="shared" si="0"/>
        <v>8</v>
      </c>
      <c r="B10" s="149">
        <v>138</v>
      </c>
      <c r="C10" s="129" t="str">
        <f>_xlfn.XLOOKUP(__xlnm._FilterDatabase_15717[[#This Row],[SAPSA Number]],'DS Point summary'!A:A,'DS Point summary'!B:B)</f>
        <v>Lorette</v>
      </c>
      <c r="D10" s="129" t="str">
        <f>_xlfn.XLOOKUP(__xlnm._FilterDatabase_15717[[#This Row],[SAPSA Number]],'DS Point summary'!A:A,'DS Point summary'!C:C)</f>
        <v>Janse van Rensburg</v>
      </c>
      <c r="E10" s="130" t="str">
        <f>_xlfn.XLOOKUP(__xlnm._FilterDatabase_15717[[#This Row],[SAPSA Number]],'DS Point summary'!A:A,'DS Point summary'!D:D)</f>
        <v>L</v>
      </c>
      <c r="F10" s="19" t="str">
        <f>_xlfn.XLOOKUP(__xlnm._FilterDatabase_15717[[#This Row],[SAPSA Number]],'DS Point summary'!A:A,'DS Point summary'!E:E)</f>
        <v>Lady</v>
      </c>
      <c r="G10" s="132">
        <f ca="1">_xlfn.XLOOKUP(__xlnm._FilterDatabase_15717[[#This Row],[SAPSA Number]],'DS Point summary'!A:A,'DS Point summary'!F:F)</f>
        <v>60</v>
      </c>
      <c r="H10" s="21" t="s">
        <v>683</v>
      </c>
      <c r="I10" s="23">
        <f t="shared" si="1"/>
        <v>0</v>
      </c>
      <c r="J10" s="24">
        <f t="shared" si="2"/>
        <v>0</v>
      </c>
      <c r="K10" s="25">
        <v>0</v>
      </c>
      <c r="L10" s="26">
        <v>0</v>
      </c>
      <c r="M10" s="25">
        <v>0</v>
      </c>
      <c r="N10" s="26">
        <v>0</v>
      </c>
      <c r="O10" s="25">
        <v>0</v>
      </c>
      <c r="P10" s="26">
        <v>0</v>
      </c>
      <c r="Q10" s="25">
        <v>0</v>
      </c>
      <c r="R10" s="26">
        <v>0</v>
      </c>
      <c r="S10" s="25">
        <v>0</v>
      </c>
      <c r="T10" s="26">
        <v>0</v>
      </c>
      <c r="U10" s="25">
        <v>0</v>
      </c>
      <c r="V10" s="26">
        <v>0</v>
      </c>
    </row>
    <row r="11" spans="1:22" ht="14.45" customHeight="1" x14ac:dyDescent="0.25">
      <c r="A11" s="19">
        <f t="shared" si="0"/>
        <v>8</v>
      </c>
      <c r="B11" s="148">
        <v>6564</v>
      </c>
      <c r="C11" s="129" t="str">
        <f>_xlfn.XLOOKUP(__xlnm._FilterDatabase_15717[[#This Row],[SAPSA Number]],'DS Point summary'!A:A,'DS Point summary'!B:B)</f>
        <v xml:space="preserve">Schalk </v>
      </c>
      <c r="D11" s="129" t="str">
        <f>_xlfn.XLOOKUP(__xlnm._FilterDatabase_15717[[#This Row],[SAPSA Number]],'DS Point summary'!A:A,'DS Point summary'!C:C)</f>
        <v>van Jaarsveld</v>
      </c>
      <c r="E11" s="130" t="str">
        <f>_xlfn.XLOOKUP(__xlnm._FilterDatabase_15717[[#This Row],[SAPSA Number]],'DS Point summary'!A:A,'DS Point summary'!D:D)</f>
        <v>WS</v>
      </c>
      <c r="F11" s="19" t="str">
        <f ca="1">_xlfn.XLOOKUP(__xlnm._FilterDatabase_15717[[#This Row],[SAPSA Number]],'DS Point summary'!A:A,'DS Point summary'!E:E)</f>
        <v xml:space="preserve"> </v>
      </c>
      <c r="G11" s="132">
        <f ca="1">_xlfn.XLOOKUP(__xlnm._FilterDatabase_15717[[#This Row],[SAPSA Number]],'DS Point summary'!A:A,'DS Point summary'!F:F)</f>
        <v>38</v>
      </c>
      <c r="H11" s="21" t="s">
        <v>683</v>
      </c>
      <c r="I11" s="23">
        <f t="shared" si="1"/>
        <v>0</v>
      </c>
      <c r="J11" s="24">
        <f t="shared" si="2"/>
        <v>0</v>
      </c>
      <c r="K11" s="25">
        <v>0</v>
      </c>
      <c r="L11" s="26">
        <v>0</v>
      </c>
      <c r="M11" s="25">
        <v>0</v>
      </c>
      <c r="N11" s="26">
        <v>0</v>
      </c>
      <c r="O11" s="25">
        <v>0</v>
      </c>
      <c r="P11" s="26">
        <v>0</v>
      </c>
      <c r="Q11" s="25">
        <v>0</v>
      </c>
      <c r="R11" s="26">
        <v>0</v>
      </c>
      <c r="S11" s="25">
        <v>0</v>
      </c>
      <c r="T11" s="26">
        <v>0</v>
      </c>
      <c r="U11" s="25">
        <v>0</v>
      </c>
      <c r="V11" s="26">
        <v>0</v>
      </c>
    </row>
    <row r="12" spans="1:22" ht="14.45" customHeight="1" x14ac:dyDescent="0.25">
      <c r="A12" s="19">
        <f t="shared" si="0"/>
        <v>8</v>
      </c>
      <c r="B12" s="46">
        <v>2045</v>
      </c>
      <c r="C12" s="129" t="str">
        <f>_xlfn.XLOOKUP(__xlnm._FilterDatabase_15717[[#This Row],[SAPSA Number]],'DS Point summary'!A:A,'DS Point summary'!B:B)</f>
        <v>Vasco Adrian</v>
      </c>
      <c r="D12" s="129" t="str">
        <f>_xlfn.XLOOKUP(__xlnm._FilterDatabase_15717[[#This Row],[SAPSA Number]],'DS Point summary'!A:A,'DS Point summary'!C:C)</f>
        <v>Barbolini</v>
      </c>
      <c r="E12" s="130" t="str">
        <f>_xlfn.XLOOKUP(__xlnm._FilterDatabase_15717[[#This Row],[SAPSA Number]],'DS Point summary'!A:A,'DS Point summary'!D:D)</f>
        <v>VA</v>
      </c>
      <c r="F12" s="19" t="str">
        <f ca="1">_xlfn.XLOOKUP(__xlnm._FilterDatabase_15717[[#This Row],[SAPSA Number]],'DS Point summary'!A:A,'DS Point summary'!E:E)</f>
        <v>S</v>
      </c>
      <c r="G12" s="132">
        <f ca="1">_xlfn.XLOOKUP(__xlnm._FilterDatabase_15717[[#This Row],[SAPSA Number]],'DS Point summary'!A:A,'DS Point summary'!F:F)</f>
        <v>51</v>
      </c>
      <c r="H12" s="21" t="s">
        <v>683</v>
      </c>
      <c r="I12" s="23">
        <f t="shared" si="1"/>
        <v>0</v>
      </c>
      <c r="J12" s="24">
        <f t="shared" si="2"/>
        <v>0</v>
      </c>
      <c r="K12" s="25">
        <v>0</v>
      </c>
      <c r="L12" s="26">
        <v>0</v>
      </c>
      <c r="M12" s="25">
        <v>0</v>
      </c>
      <c r="N12" s="26">
        <v>0</v>
      </c>
      <c r="O12" s="25">
        <v>0</v>
      </c>
      <c r="P12" s="26">
        <v>0</v>
      </c>
      <c r="Q12" s="25">
        <v>0</v>
      </c>
      <c r="R12" s="26">
        <v>0</v>
      </c>
      <c r="S12" s="25">
        <v>0</v>
      </c>
      <c r="T12" s="26">
        <v>0</v>
      </c>
      <c r="U12" s="25">
        <v>0</v>
      </c>
      <c r="V12" s="26">
        <v>0</v>
      </c>
    </row>
    <row r="13" spans="1:22" ht="14.45" customHeight="1" x14ac:dyDescent="0.25">
      <c r="A13" s="19">
        <f t="shared" si="0"/>
        <v>8</v>
      </c>
      <c r="B13" s="27">
        <v>1471</v>
      </c>
      <c r="C13" s="129" t="str">
        <f>_xlfn.XLOOKUP(__xlnm._FilterDatabase_15717[[#This Row],[SAPSA Number]],'DS Point summary'!A:A,'DS Point summary'!B:B)</f>
        <v>Nikolaus Phillip Karl</v>
      </c>
      <c r="D13" s="129" t="str">
        <f>_xlfn.XLOOKUP(__xlnm._FilterDatabase_15717[[#This Row],[SAPSA Number]],'DS Point summary'!A:A,'DS Point summary'!C:C)</f>
        <v>Bernhard</v>
      </c>
      <c r="E13" s="130" t="str">
        <f>_xlfn.XLOOKUP(__xlnm._FilterDatabase_15717[[#This Row],[SAPSA Number]],'DS Point summary'!A:A,'DS Point summary'!D:D)</f>
        <v>NPK</v>
      </c>
      <c r="F13" s="19" t="str">
        <f ca="1">_xlfn.XLOOKUP(__xlnm._FilterDatabase_15717[[#This Row],[SAPSA Number]],'DS Point summary'!A:A,'DS Point summary'!E:E)</f>
        <v xml:space="preserve"> </v>
      </c>
      <c r="G13" s="132">
        <f ca="1">_xlfn.XLOOKUP(__xlnm._FilterDatabase_15717[[#This Row],[SAPSA Number]],'DS Point summary'!A:A,'DS Point summary'!F:F)</f>
        <v>40</v>
      </c>
      <c r="H13" s="21" t="s">
        <v>683</v>
      </c>
      <c r="I13" s="23">
        <f t="shared" si="1"/>
        <v>0</v>
      </c>
      <c r="J13" s="24">
        <f t="shared" si="2"/>
        <v>0</v>
      </c>
      <c r="K13" s="25">
        <v>0</v>
      </c>
      <c r="L13" s="26">
        <v>0</v>
      </c>
      <c r="M13" s="25">
        <v>0</v>
      </c>
      <c r="N13" s="26">
        <v>0</v>
      </c>
      <c r="O13" s="25">
        <v>0</v>
      </c>
      <c r="P13" s="26">
        <v>0</v>
      </c>
      <c r="Q13" s="25">
        <v>0</v>
      </c>
      <c r="R13" s="26">
        <v>0</v>
      </c>
      <c r="S13" s="25">
        <v>0</v>
      </c>
      <c r="T13" s="26">
        <v>0</v>
      </c>
      <c r="U13" s="25">
        <v>0</v>
      </c>
      <c r="V13" s="26">
        <v>0</v>
      </c>
    </row>
    <row r="14" spans="1:22" ht="14.45" customHeight="1" x14ac:dyDescent="0.25">
      <c r="A14" s="19">
        <f t="shared" si="0"/>
        <v>8</v>
      </c>
      <c r="B14" s="27">
        <v>4624</v>
      </c>
      <c r="C14" s="129" t="str">
        <f>_xlfn.XLOOKUP(__xlnm._FilterDatabase_15717[[#This Row],[SAPSA Number]],'DS Point summary'!A:A,'DS Point summary'!B:B)</f>
        <v>Stephanus Christiaan</v>
      </c>
      <c r="D14" s="129" t="str">
        <f>_xlfn.XLOOKUP(__xlnm._FilterDatabase_15717[[#This Row],[SAPSA Number]],'DS Point summary'!A:A,'DS Point summary'!C:C)</f>
        <v>Bester</v>
      </c>
      <c r="E14" s="130" t="str">
        <f>_xlfn.XLOOKUP(__xlnm._FilterDatabase_15717[[#This Row],[SAPSA Number]],'DS Point summary'!A:A,'DS Point summary'!D:D)</f>
        <v>SC</v>
      </c>
      <c r="F14" s="19" t="str">
        <f ca="1">_xlfn.XLOOKUP(__xlnm._FilterDatabase_15717[[#This Row],[SAPSA Number]],'DS Point summary'!A:A,'DS Point summary'!E:E)</f>
        <v>S</v>
      </c>
      <c r="G14" s="132">
        <f ca="1">_xlfn.XLOOKUP(__xlnm._FilterDatabase_15717[[#This Row],[SAPSA Number]],'DS Point summary'!A:A,'DS Point summary'!F:F)</f>
        <v>54</v>
      </c>
      <c r="H14" s="21" t="s">
        <v>683</v>
      </c>
      <c r="I14" s="23">
        <f t="shared" si="1"/>
        <v>0</v>
      </c>
      <c r="J14" s="24">
        <f t="shared" si="2"/>
        <v>0</v>
      </c>
      <c r="K14" s="25">
        <v>0</v>
      </c>
      <c r="L14" s="26">
        <v>0</v>
      </c>
      <c r="M14" s="25">
        <v>0</v>
      </c>
      <c r="N14" s="26">
        <v>0</v>
      </c>
      <c r="O14" s="25">
        <v>0</v>
      </c>
      <c r="P14" s="26">
        <v>0</v>
      </c>
      <c r="Q14" s="25">
        <v>0</v>
      </c>
      <c r="R14" s="26">
        <v>0</v>
      </c>
      <c r="S14" s="25">
        <v>0</v>
      </c>
      <c r="T14" s="26">
        <v>0</v>
      </c>
      <c r="U14" s="25">
        <v>0</v>
      </c>
      <c r="V14" s="26">
        <v>0</v>
      </c>
    </row>
    <row r="15" spans="1:22" ht="14.45" customHeight="1" x14ac:dyDescent="0.25">
      <c r="A15" s="19">
        <f t="shared" si="0"/>
        <v>8</v>
      </c>
      <c r="B15" s="27">
        <v>3225</v>
      </c>
      <c r="C15" s="129" t="str">
        <f>_xlfn.XLOOKUP(__xlnm._FilterDatabase_15717[[#This Row],[SAPSA Number]],'DS Point summary'!A:A,'DS Point summary'!B:B)</f>
        <v>Justin Bernard</v>
      </c>
      <c r="D15" s="129" t="str">
        <f>_xlfn.XLOOKUP(__xlnm._FilterDatabase_15717[[#This Row],[SAPSA Number]],'DS Point summary'!A:A,'DS Point summary'!C:C)</f>
        <v>Bohler</v>
      </c>
      <c r="E15" s="130" t="str">
        <f>_xlfn.XLOOKUP(__xlnm._FilterDatabase_15717[[#This Row],[SAPSA Number]],'DS Point summary'!A:A,'DS Point summary'!D:D)</f>
        <v>JB</v>
      </c>
      <c r="F15" s="19" t="str">
        <f ca="1">_xlfn.XLOOKUP(__xlnm._FilterDatabase_15717[[#This Row],[SAPSA Number]],'DS Point summary'!A:A,'DS Point summary'!E:E)</f>
        <v xml:space="preserve"> </v>
      </c>
      <c r="G15" s="132">
        <f ca="1">_xlfn.XLOOKUP(__xlnm._FilterDatabase_15717[[#This Row],[SAPSA Number]],'DS Point summary'!A:A,'DS Point summary'!F:F)</f>
        <v>41</v>
      </c>
      <c r="H15" s="21" t="s">
        <v>683</v>
      </c>
      <c r="I15" s="23">
        <f t="shared" si="1"/>
        <v>0</v>
      </c>
      <c r="J15" s="24">
        <f t="shared" si="2"/>
        <v>0</v>
      </c>
      <c r="K15" s="25">
        <v>0</v>
      </c>
      <c r="L15" s="26">
        <v>0</v>
      </c>
      <c r="M15" s="25">
        <v>0</v>
      </c>
      <c r="N15" s="26">
        <v>0</v>
      </c>
      <c r="O15" s="25">
        <v>0</v>
      </c>
      <c r="P15" s="26">
        <v>0</v>
      </c>
      <c r="Q15" s="25">
        <v>0</v>
      </c>
      <c r="R15" s="26">
        <v>0</v>
      </c>
      <c r="S15" s="25">
        <v>0</v>
      </c>
      <c r="T15" s="26">
        <v>0</v>
      </c>
      <c r="U15" s="25">
        <v>0</v>
      </c>
      <c r="V15" s="26">
        <v>0</v>
      </c>
    </row>
    <row r="16" spans="1:22" ht="14.45" customHeight="1" x14ac:dyDescent="0.25">
      <c r="A16" s="19">
        <f t="shared" si="0"/>
        <v>8</v>
      </c>
      <c r="B16" s="20">
        <v>3226</v>
      </c>
      <c r="C16" s="129" t="str">
        <f>_xlfn.XLOOKUP(__xlnm._FilterDatabase_15717[[#This Row],[SAPSA Number]],'DS Point summary'!A:A,'DS Point summary'!B:B)</f>
        <v>Kirsty Ann</v>
      </c>
      <c r="D16" s="129" t="str">
        <f>_xlfn.XLOOKUP(__xlnm._FilterDatabase_15717[[#This Row],[SAPSA Number]],'DS Point summary'!A:A,'DS Point summary'!C:C)</f>
        <v>Bohler</v>
      </c>
      <c r="E16" s="130" t="str">
        <f>_xlfn.XLOOKUP(__xlnm._FilterDatabase_15717[[#This Row],[SAPSA Number]],'DS Point summary'!A:A,'DS Point summary'!D:D)</f>
        <v>KA</v>
      </c>
      <c r="F16" s="19" t="str">
        <f>_xlfn.XLOOKUP(__xlnm._FilterDatabase_15717[[#This Row],[SAPSA Number]],'DS Point summary'!A:A,'DS Point summary'!E:E)</f>
        <v>Lady</v>
      </c>
      <c r="G16" s="132">
        <f ca="1">_xlfn.XLOOKUP(__xlnm._FilterDatabase_15717[[#This Row],[SAPSA Number]],'DS Point summary'!A:A,'DS Point summary'!F:F)</f>
        <v>39</v>
      </c>
      <c r="H16" s="21" t="s">
        <v>683</v>
      </c>
      <c r="I16" s="23">
        <f t="shared" si="1"/>
        <v>0</v>
      </c>
      <c r="J16" s="24">
        <f t="shared" si="2"/>
        <v>0</v>
      </c>
      <c r="K16" s="25">
        <v>0</v>
      </c>
      <c r="L16" s="26">
        <v>0</v>
      </c>
      <c r="M16" s="25">
        <v>0</v>
      </c>
      <c r="N16" s="26">
        <v>0</v>
      </c>
      <c r="O16" s="25">
        <v>0</v>
      </c>
      <c r="P16" s="26">
        <v>0</v>
      </c>
      <c r="Q16" s="25">
        <v>0</v>
      </c>
      <c r="R16" s="26">
        <v>0</v>
      </c>
      <c r="S16" s="25">
        <v>0</v>
      </c>
      <c r="T16" s="26">
        <v>0</v>
      </c>
      <c r="U16" s="25">
        <v>0</v>
      </c>
      <c r="V16" s="26">
        <v>0</v>
      </c>
    </row>
    <row r="17" spans="1:22" ht="14.45" customHeight="1" x14ac:dyDescent="0.25">
      <c r="A17" s="19">
        <f t="shared" si="0"/>
        <v>8</v>
      </c>
      <c r="B17" s="46">
        <v>6394</v>
      </c>
      <c r="C17" s="129" t="str">
        <f>_xlfn.XLOOKUP(__xlnm._FilterDatabase_15717[[#This Row],[SAPSA Number]],'DS Point summary'!A:A,'DS Point summary'!B:B)</f>
        <v>Marthinus Jacobus</v>
      </c>
      <c r="D17" s="129" t="str">
        <f>_xlfn.XLOOKUP(__xlnm._FilterDatabase_15717[[#This Row],[SAPSA Number]],'DS Point summary'!A:A,'DS Point summary'!C:C)</f>
        <v>Booysen</v>
      </c>
      <c r="E17" s="130" t="str">
        <f>_xlfn.XLOOKUP(__xlnm._FilterDatabase_15717[[#This Row],[SAPSA Number]],'DS Point summary'!A:A,'DS Point summary'!D:D)</f>
        <v>MJ</v>
      </c>
      <c r="F17" s="19" t="str">
        <f ca="1">_xlfn.XLOOKUP(__xlnm._FilterDatabase_15717[[#This Row],[SAPSA Number]],'DS Point summary'!A:A,'DS Point summary'!E:E)</f>
        <v xml:space="preserve"> </v>
      </c>
      <c r="G17" s="132">
        <f ca="1">_xlfn.XLOOKUP(__xlnm._FilterDatabase_15717[[#This Row],[SAPSA Number]],'DS Point summary'!A:A,'DS Point summary'!F:F)</f>
        <v>45</v>
      </c>
      <c r="H17" s="21" t="s">
        <v>683</v>
      </c>
      <c r="I17" s="23">
        <f t="shared" si="1"/>
        <v>0</v>
      </c>
      <c r="J17" s="24">
        <f t="shared" si="2"/>
        <v>0</v>
      </c>
      <c r="K17" s="25">
        <v>0</v>
      </c>
      <c r="L17" s="26">
        <v>0</v>
      </c>
      <c r="M17" s="25">
        <v>0</v>
      </c>
      <c r="N17" s="26">
        <v>0</v>
      </c>
      <c r="O17" s="25">
        <v>0</v>
      </c>
      <c r="P17" s="26">
        <v>0</v>
      </c>
      <c r="Q17" s="25">
        <v>0</v>
      </c>
      <c r="R17" s="26">
        <v>0</v>
      </c>
      <c r="S17" s="25">
        <v>0</v>
      </c>
      <c r="T17" s="26">
        <v>0</v>
      </c>
      <c r="U17" s="25">
        <v>0</v>
      </c>
      <c r="V17" s="26">
        <v>0</v>
      </c>
    </row>
    <row r="18" spans="1:22" ht="14.45" customHeight="1" x14ac:dyDescent="0.25">
      <c r="A18" s="19">
        <f t="shared" si="0"/>
        <v>8</v>
      </c>
      <c r="B18" s="27">
        <v>3349</v>
      </c>
      <c r="C18" s="129" t="str">
        <f>_xlfn.XLOOKUP(__xlnm._FilterDatabase_15717[[#This Row],[SAPSA Number]],'DS Point summary'!A:A,'DS Point summary'!B:B)</f>
        <v>Stefanus Christiaan</v>
      </c>
      <c r="D18" s="129" t="str">
        <f>_xlfn.XLOOKUP(__xlnm._FilterDatabase_15717[[#This Row],[SAPSA Number]],'DS Point summary'!A:A,'DS Point summary'!C:C)</f>
        <v>Bosch</v>
      </c>
      <c r="E18" s="130" t="str">
        <f>_xlfn.XLOOKUP(__xlnm._FilterDatabase_15717[[#This Row],[SAPSA Number]],'DS Point summary'!A:A,'DS Point summary'!D:D)</f>
        <v>SC</v>
      </c>
      <c r="F18" s="19" t="str">
        <f ca="1">_xlfn.XLOOKUP(__xlnm._FilterDatabase_15717[[#This Row],[SAPSA Number]],'DS Point summary'!A:A,'DS Point summary'!E:E)</f>
        <v xml:space="preserve"> </v>
      </c>
      <c r="G18" s="132">
        <f ca="1">_xlfn.XLOOKUP(__xlnm._FilterDatabase_15717[[#This Row],[SAPSA Number]],'DS Point summary'!A:A,'DS Point summary'!F:F)</f>
        <v>50</v>
      </c>
      <c r="H18" s="21" t="s">
        <v>683</v>
      </c>
      <c r="I18" s="23">
        <f t="shared" si="1"/>
        <v>0</v>
      </c>
      <c r="J18" s="24">
        <f t="shared" si="2"/>
        <v>0</v>
      </c>
      <c r="K18" s="25">
        <v>0</v>
      </c>
      <c r="L18" s="26">
        <v>0</v>
      </c>
      <c r="M18" s="25">
        <v>0</v>
      </c>
      <c r="N18" s="26">
        <v>0</v>
      </c>
      <c r="O18" s="25">
        <v>0</v>
      </c>
      <c r="P18" s="26">
        <v>0</v>
      </c>
      <c r="Q18" s="25">
        <v>0</v>
      </c>
      <c r="R18" s="26">
        <v>0</v>
      </c>
      <c r="S18" s="25">
        <v>0</v>
      </c>
      <c r="T18" s="26">
        <v>0</v>
      </c>
      <c r="U18" s="25">
        <v>0</v>
      </c>
      <c r="V18" s="26">
        <v>0</v>
      </c>
    </row>
    <row r="19" spans="1:22" ht="14.45" customHeight="1" x14ac:dyDescent="0.25">
      <c r="A19" s="19">
        <f t="shared" si="0"/>
        <v>8</v>
      </c>
      <c r="B19" s="27">
        <v>6310</v>
      </c>
      <c r="C19" s="129" t="str">
        <f>_xlfn.XLOOKUP(__xlnm._FilterDatabase_15717[[#This Row],[SAPSA Number]],'DS Point summary'!A:A,'DS Point summary'!B:B)</f>
        <v xml:space="preserve">Charl </v>
      </c>
      <c r="D19" s="129" t="str">
        <f>_xlfn.XLOOKUP(__xlnm._FilterDatabase_15717[[#This Row],[SAPSA Number]],'DS Point summary'!A:A,'DS Point summary'!C:C)</f>
        <v>Botha</v>
      </c>
      <c r="E19" s="130" t="str">
        <f>_xlfn.XLOOKUP(__xlnm._FilterDatabase_15717[[#This Row],[SAPSA Number]],'DS Point summary'!A:A,'DS Point summary'!D:D)</f>
        <v>C</v>
      </c>
      <c r="F19" s="19" t="str">
        <f ca="1">_xlfn.XLOOKUP(__xlnm._FilterDatabase_15717[[#This Row],[SAPSA Number]],'DS Point summary'!A:A,'DS Point summary'!E:E)</f>
        <v xml:space="preserve"> </v>
      </c>
      <c r="G19" s="132">
        <f ca="1">_xlfn.XLOOKUP(__xlnm._FilterDatabase_15717[[#This Row],[SAPSA Number]],'DS Point summary'!A:A,'DS Point summary'!F:F)</f>
        <v>28</v>
      </c>
      <c r="H19" s="21" t="s">
        <v>683</v>
      </c>
      <c r="I19" s="23">
        <f t="shared" si="1"/>
        <v>0</v>
      </c>
      <c r="J19" s="24">
        <f t="shared" si="2"/>
        <v>0</v>
      </c>
      <c r="K19" s="25">
        <v>0</v>
      </c>
      <c r="L19" s="26">
        <v>0</v>
      </c>
      <c r="M19" s="25">
        <v>0</v>
      </c>
      <c r="N19" s="26">
        <v>0</v>
      </c>
      <c r="O19" s="25">
        <v>0</v>
      </c>
      <c r="P19" s="26">
        <v>0</v>
      </c>
      <c r="Q19" s="25">
        <v>0</v>
      </c>
      <c r="R19" s="26">
        <v>0</v>
      </c>
      <c r="S19" s="25">
        <v>0</v>
      </c>
      <c r="T19" s="26">
        <v>0</v>
      </c>
      <c r="U19" s="25">
        <v>0</v>
      </c>
      <c r="V19" s="26">
        <v>0</v>
      </c>
    </row>
    <row r="20" spans="1:22" ht="14.45" customHeight="1" x14ac:dyDescent="0.25">
      <c r="A20" s="19">
        <f>RANK(J20,J$2:J$157,0)</f>
        <v>8</v>
      </c>
      <c r="B20" s="20">
        <v>4621</v>
      </c>
      <c r="C20" s="129" t="str">
        <f>_xlfn.XLOOKUP(__xlnm._FilterDatabase_15717[[#This Row],[SAPSA Number]],'DS Point summary'!A:A,'DS Point summary'!B:B)</f>
        <v>Colin</v>
      </c>
      <c r="D20" s="129" t="str">
        <f>_xlfn.XLOOKUP(__xlnm._FilterDatabase_15717[[#This Row],[SAPSA Number]],'DS Point summary'!A:A,'DS Point summary'!C:C)</f>
        <v>Bowring</v>
      </c>
      <c r="E20" s="130" t="str">
        <f>_xlfn.XLOOKUP(__xlnm._FilterDatabase_15717[[#This Row],[SAPSA Number]],'DS Point summary'!A:A,'DS Point summary'!D:D)</f>
        <v>C</v>
      </c>
      <c r="F20" s="19" t="str">
        <f>_xlfn.XLOOKUP(__xlnm._FilterDatabase_15717[[#This Row],[SAPSA Number]],'DS Point summary'!A:A,'DS Point summary'!E:E)</f>
        <v>SS</v>
      </c>
      <c r="G20" s="132">
        <f ca="1">_xlfn.XLOOKUP(__xlnm._FilterDatabase_15717[[#This Row],[SAPSA Number]],'DS Point summary'!A:A,'DS Point summary'!F:F)</f>
        <v>60</v>
      </c>
      <c r="H20" s="21" t="s">
        <v>683</v>
      </c>
      <c r="I20" s="23">
        <f t="shared" si="1"/>
        <v>0</v>
      </c>
      <c r="J20" s="24">
        <f t="shared" si="2"/>
        <v>0</v>
      </c>
      <c r="K20" s="25">
        <v>0</v>
      </c>
      <c r="L20" s="26">
        <v>0</v>
      </c>
      <c r="M20" s="25">
        <v>0</v>
      </c>
      <c r="N20" s="26">
        <v>0</v>
      </c>
      <c r="O20" s="25">
        <v>0</v>
      </c>
      <c r="P20" s="26">
        <v>0</v>
      </c>
      <c r="Q20" s="25">
        <v>0</v>
      </c>
      <c r="R20" s="26">
        <v>0</v>
      </c>
      <c r="S20" s="25">
        <v>0</v>
      </c>
      <c r="T20" s="26">
        <v>0</v>
      </c>
      <c r="U20" s="25">
        <v>0</v>
      </c>
      <c r="V20" s="26">
        <v>0</v>
      </c>
    </row>
    <row r="21" spans="1:22" ht="14.45" customHeight="1" x14ac:dyDescent="0.25">
      <c r="A21" s="19">
        <f t="shared" ref="A21:A53" si="3">RANK(J21,J$2:J$138,0)</f>
        <v>8</v>
      </c>
      <c r="B21" s="20">
        <v>3338</v>
      </c>
      <c r="C21" s="129" t="str">
        <f>_xlfn.XLOOKUP(__xlnm._FilterDatabase_15717[[#This Row],[SAPSA Number]],'DS Point summary'!A:A,'DS Point summary'!B:B)</f>
        <v>Carl Johann</v>
      </c>
      <c r="D21" s="129" t="str">
        <f>_xlfn.XLOOKUP(__xlnm._FilterDatabase_15717[[#This Row],[SAPSA Number]],'DS Point summary'!A:A,'DS Point summary'!C:C)</f>
        <v>Brandt</v>
      </c>
      <c r="E21" s="130" t="str">
        <f>_xlfn.XLOOKUP(__xlnm._FilterDatabase_15717[[#This Row],[SAPSA Number]],'DS Point summary'!A:A,'DS Point summary'!D:D)</f>
        <v>CJ</v>
      </c>
      <c r="F21" s="19" t="str">
        <f ca="1">_xlfn.XLOOKUP(__xlnm._FilterDatabase_15717[[#This Row],[SAPSA Number]],'DS Point summary'!A:A,'DS Point summary'!E:E)</f>
        <v>S</v>
      </c>
      <c r="G21" s="132">
        <f ca="1">_xlfn.XLOOKUP(__xlnm._FilterDatabase_15717[[#This Row],[SAPSA Number]],'DS Point summary'!A:A,'DS Point summary'!F:F)</f>
        <v>51</v>
      </c>
      <c r="H21" s="21" t="s">
        <v>683</v>
      </c>
      <c r="I21" s="23">
        <f t="shared" si="1"/>
        <v>0</v>
      </c>
      <c r="J21" s="24">
        <f t="shared" si="2"/>
        <v>0</v>
      </c>
      <c r="K21" s="25">
        <v>0</v>
      </c>
      <c r="L21" s="26">
        <v>0</v>
      </c>
      <c r="M21" s="25">
        <v>0</v>
      </c>
      <c r="N21" s="26">
        <v>0</v>
      </c>
      <c r="O21" s="25">
        <v>0</v>
      </c>
      <c r="P21" s="26">
        <v>0</v>
      </c>
      <c r="Q21" s="25">
        <v>0</v>
      </c>
      <c r="R21" s="26">
        <v>0</v>
      </c>
      <c r="S21" s="25">
        <v>0</v>
      </c>
      <c r="T21" s="26">
        <v>0</v>
      </c>
      <c r="U21" s="25">
        <v>0</v>
      </c>
      <c r="V21" s="26">
        <v>0</v>
      </c>
    </row>
    <row r="22" spans="1:22" ht="14.45" customHeight="1" x14ac:dyDescent="0.25">
      <c r="A22" s="19">
        <f t="shared" si="3"/>
        <v>8</v>
      </c>
      <c r="B22" s="27">
        <v>3350</v>
      </c>
      <c r="C22" s="129" t="str">
        <f>_xlfn.XLOOKUP(__xlnm._FilterDatabase_15717[[#This Row],[SAPSA Number]],'DS Point summary'!A:A,'DS Point summary'!B:B)</f>
        <v>Conrad Ernest</v>
      </c>
      <c r="D22" s="129" t="str">
        <f>_xlfn.XLOOKUP(__xlnm._FilterDatabase_15717[[#This Row],[SAPSA Number]],'DS Point summary'!A:A,'DS Point summary'!C:C)</f>
        <v>Brandt</v>
      </c>
      <c r="E22" s="130" t="str">
        <f>_xlfn.XLOOKUP(__xlnm._FilterDatabase_15717[[#This Row],[SAPSA Number]],'DS Point summary'!A:A,'DS Point summary'!D:D)</f>
        <v>CE</v>
      </c>
      <c r="F22" s="19" t="str">
        <f ca="1">_xlfn.XLOOKUP(__xlnm._FilterDatabase_15717[[#This Row],[SAPSA Number]],'DS Point summary'!A:A,'DS Point summary'!E:E)</f>
        <v xml:space="preserve"> </v>
      </c>
      <c r="G22" s="132">
        <f ca="1">_xlfn.XLOOKUP(__xlnm._FilterDatabase_15717[[#This Row],[SAPSA Number]],'DS Point summary'!A:A,'DS Point summary'!F:F)</f>
        <v>48</v>
      </c>
      <c r="H22" s="21" t="s">
        <v>683</v>
      </c>
      <c r="I22" s="23">
        <f t="shared" si="1"/>
        <v>0</v>
      </c>
      <c r="J22" s="24">
        <f t="shared" si="2"/>
        <v>0</v>
      </c>
      <c r="K22" s="25">
        <v>0</v>
      </c>
      <c r="L22" s="26">
        <v>0</v>
      </c>
      <c r="M22" s="25">
        <v>0</v>
      </c>
      <c r="N22" s="26">
        <v>0</v>
      </c>
      <c r="O22" s="25">
        <v>0</v>
      </c>
      <c r="P22" s="26">
        <v>0</v>
      </c>
      <c r="Q22" s="25">
        <v>0</v>
      </c>
      <c r="R22" s="26">
        <v>0</v>
      </c>
      <c r="S22" s="25">
        <v>0</v>
      </c>
      <c r="T22" s="26">
        <v>0</v>
      </c>
      <c r="U22" s="25">
        <v>0</v>
      </c>
      <c r="V22" s="26">
        <v>0</v>
      </c>
    </row>
    <row r="23" spans="1:22" ht="14.45" customHeight="1" x14ac:dyDescent="0.25">
      <c r="A23" s="19">
        <f t="shared" si="3"/>
        <v>8</v>
      </c>
      <c r="B23" s="27">
        <v>3576</v>
      </c>
      <c r="C23" s="129" t="str">
        <f>_xlfn.XLOOKUP(__xlnm._FilterDatabase_15717[[#This Row],[SAPSA Number]],'DS Point summary'!A:A,'DS Point summary'!B:B)</f>
        <v>Christoff Mechiel</v>
      </c>
      <c r="D23" s="129" t="str">
        <f>_xlfn.XLOOKUP(__xlnm._FilterDatabase_15717[[#This Row],[SAPSA Number]],'DS Point summary'!A:A,'DS Point summary'!C:C)</f>
        <v>Brandt</v>
      </c>
      <c r="E23" s="130" t="str">
        <f>_xlfn.XLOOKUP(__xlnm._FilterDatabase_15717[[#This Row],[SAPSA Number]],'DS Point summary'!A:A,'DS Point summary'!D:D)</f>
        <v>CM</v>
      </c>
      <c r="F23" s="19" t="str">
        <f ca="1">_xlfn.XLOOKUP(__xlnm._FilterDatabase_15717[[#This Row],[SAPSA Number]],'DS Point summary'!A:A,'DS Point summary'!E:E)</f>
        <v xml:space="preserve"> </v>
      </c>
      <c r="G23" s="132">
        <f ca="1">_xlfn.XLOOKUP(__xlnm._FilterDatabase_15717[[#This Row],[SAPSA Number]],'DS Point summary'!A:A,'DS Point summary'!F:F)</f>
        <v>44</v>
      </c>
      <c r="H23" s="21" t="s">
        <v>683</v>
      </c>
      <c r="I23" s="23">
        <f t="shared" si="1"/>
        <v>0</v>
      </c>
      <c r="J23" s="24">
        <f t="shared" si="2"/>
        <v>0</v>
      </c>
      <c r="K23" s="25">
        <v>0</v>
      </c>
      <c r="L23" s="26">
        <v>0</v>
      </c>
      <c r="M23" s="25">
        <v>0</v>
      </c>
      <c r="N23" s="26">
        <v>0</v>
      </c>
      <c r="O23" s="25">
        <v>0</v>
      </c>
      <c r="P23" s="26">
        <v>0</v>
      </c>
      <c r="Q23" s="25">
        <v>0</v>
      </c>
      <c r="R23" s="26">
        <v>0</v>
      </c>
      <c r="S23" s="25">
        <v>0</v>
      </c>
      <c r="T23" s="26">
        <v>0</v>
      </c>
      <c r="U23" s="25">
        <v>0</v>
      </c>
      <c r="V23" s="26">
        <v>0</v>
      </c>
    </row>
    <row r="24" spans="1:22" ht="14.45" customHeight="1" x14ac:dyDescent="0.25">
      <c r="A24" s="19">
        <f t="shared" si="3"/>
        <v>8</v>
      </c>
      <c r="B24" s="27">
        <v>3577</v>
      </c>
      <c r="C24" s="129" t="str">
        <f>_xlfn.XLOOKUP(__xlnm._FilterDatabase_15717[[#This Row],[SAPSA Number]],'DS Point summary'!A:A,'DS Point summary'!B:B)</f>
        <v>Werner</v>
      </c>
      <c r="D24" s="129" t="str">
        <f>_xlfn.XLOOKUP(__xlnm._FilterDatabase_15717[[#This Row],[SAPSA Number]],'DS Point summary'!A:A,'DS Point summary'!C:C)</f>
        <v>Britz</v>
      </c>
      <c r="E24" s="130" t="str">
        <f>_xlfn.XLOOKUP(__xlnm._FilterDatabase_15717[[#This Row],[SAPSA Number]],'DS Point summary'!A:A,'DS Point summary'!D:D)</f>
        <v>w</v>
      </c>
      <c r="F24" s="19" t="str">
        <f ca="1">_xlfn.XLOOKUP(__xlnm._FilterDatabase_15717[[#This Row],[SAPSA Number]],'DS Point summary'!A:A,'DS Point summary'!E:E)</f>
        <v xml:space="preserve"> </v>
      </c>
      <c r="G24" s="132">
        <f ca="1">_xlfn.XLOOKUP(__xlnm._FilterDatabase_15717[[#This Row],[SAPSA Number]],'DS Point summary'!A:A,'DS Point summary'!F:F)</f>
        <v>41</v>
      </c>
      <c r="H24" s="21" t="s">
        <v>683</v>
      </c>
      <c r="I24" s="23">
        <f t="shared" si="1"/>
        <v>0</v>
      </c>
      <c r="J24" s="24">
        <f t="shared" si="2"/>
        <v>0</v>
      </c>
      <c r="K24" s="25">
        <v>0</v>
      </c>
      <c r="L24" s="26">
        <v>0</v>
      </c>
      <c r="M24" s="25">
        <v>0</v>
      </c>
      <c r="N24" s="26">
        <v>0</v>
      </c>
      <c r="O24" s="25">
        <v>0</v>
      </c>
      <c r="P24" s="26">
        <v>0</v>
      </c>
      <c r="Q24" s="25">
        <v>0</v>
      </c>
      <c r="R24" s="26">
        <v>0</v>
      </c>
      <c r="S24" s="25">
        <v>0</v>
      </c>
      <c r="T24" s="26">
        <v>0</v>
      </c>
      <c r="U24" s="25">
        <v>0</v>
      </c>
      <c r="V24" s="26">
        <v>0</v>
      </c>
    </row>
    <row r="25" spans="1:22" ht="14.45" customHeight="1" x14ac:dyDescent="0.25">
      <c r="A25" s="19">
        <f t="shared" si="3"/>
        <v>8</v>
      </c>
      <c r="B25" s="27">
        <v>402</v>
      </c>
      <c r="C25" s="129" t="str">
        <f>_xlfn.XLOOKUP(__xlnm._FilterDatabase_15717[[#This Row],[SAPSA Number]],'DS Point summary'!A:A,'DS Point summary'!B:B)</f>
        <v>Gary Mark</v>
      </c>
      <c r="D25" s="129" t="str">
        <f>_xlfn.XLOOKUP(__xlnm._FilterDatabase_15717[[#This Row],[SAPSA Number]],'DS Point summary'!A:A,'DS Point summary'!C:C)</f>
        <v>Buchler</v>
      </c>
      <c r="E25" s="130" t="str">
        <f>_xlfn.XLOOKUP(__xlnm._FilterDatabase_15717[[#This Row],[SAPSA Number]],'DS Point summary'!A:A,'DS Point summary'!D:D)</f>
        <v>GM</v>
      </c>
      <c r="F25" s="19" t="str">
        <f ca="1">_xlfn.XLOOKUP(__xlnm._FilterDatabase_15717[[#This Row],[SAPSA Number]],'DS Point summary'!A:A,'DS Point summary'!E:E)</f>
        <v>S</v>
      </c>
      <c r="G25" s="132">
        <f ca="1">_xlfn.XLOOKUP(__xlnm._FilterDatabase_15717[[#This Row],[SAPSA Number]],'DS Point summary'!A:A,'DS Point summary'!F:F)</f>
        <v>54</v>
      </c>
      <c r="H25" s="21" t="s">
        <v>683</v>
      </c>
      <c r="I25" s="23">
        <f t="shared" si="1"/>
        <v>0</v>
      </c>
      <c r="J25" s="24">
        <f t="shared" si="2"/>
        <v>0</v>
      </c>
      <c r="K25" s="25">
        <v>0</v>
      </c>
      <c r="L25" s="26">
        <v>0</v>
      </c>
      <c r="M25" s="25">
        <v>0</v>
      </c>
      <c r="N25" s="26">
        <v>0</v>
      </c>
      <c r="O25" s="25">
        <v>0</v>
      </c>
      <c r="P25" s="26">
        <v>0</v>
      </c>
      <c r="Q25" s="25">
        <v>0</v>
      </c>
      <c r="R25" s="26">
        <v>0</v>
      </c>
      <c r="S25" s="25">
        <v>0</v>
      </c>
      <c r="T25" s="26">
        <v>0</v>
      </c>
      <c r="U25" s="25">
        <v>0</v>
      </c>
      <c r="V25" s="26">
        <v>0</v>
      </c>
    </row>
    <row r="26" spans="1:22" ht="14.45" customHeight="1" x14ac:dyDescent="0.25">
      <c r="A26" s="19">
        <f t="shared" si="3"/>
        <v>8</v>
      </c>
      <c r="B26" s="46">
        <v>5304</v>
      </c>
      <c r="C26" s="129" t="str">
        <f>_xlfn.XLOOKUP(__xlnm._FilterDatabase_15717[[#This Row],[SAPSA Number]],'DS Point summary'!A:A,'DS Point summary'!B:B)</f>
        <v>Johan Gerard</v>
      </c>
      <c r="D26" s="129" t="str">
        <f>_xlfn.XLOOKUP(__xlnm._FilterDatabase_15717[[#This Row],[SAPSA Number]],'DS Point summary'!A:A,'DS Point summary'!C:C)</f>
        <v>Bultman</v>
      </c>
      <c r="E26" s="130" t="str">
        <f>_xlfn.XLOOKUP(__xlnm._FilterDatabase_15717[[#This Row],[SAPSA Number]],'DS Point summary'!A:A,'DS Point summary'!D:D)</f>
        <v>JG</v>
      </c>
      <c r="F26" s="19" t="str">
        <f ca="1">_xlfn.XLOOKUP(__xlnm._FilterDatabase_15717[[#This Row],[SAPSA Number]],'DS Point summary'!A:A,'DS Point summary'!E:E)</f>
        <v xml:space="preserve"> </v>
      </c>
      <c r="G26" s="132">
        <f ca="1">_xlfn.XLOOKUP(__xlnm._FilterDatabase_15717[[#This Row],[SAPSA Number]],'DS Point summary'!A:A,'DS Point summary'!F:F)</f>
        <v>38</v>
      </c>
      <c r="H26" s="21" t="s">
        <v>683</v>
      </c>
      <c r="I26" s="23">
        <f t="shared" si="1"/>
        <v>0</v>
      </c>
      <c r="J26" s="24">
        <f t="shared" si="2"/>
        <v>0</v>
      </c>
      <c r="K26" s="25">
        <v>0</v>
      </c>
      <c r="L26" s="26">
        <v>0</v>
      </c>
      <c r="M26" s="25">
        <v>0</v>
      </c>
      <c r="N26" s="26">
        <v>0</v>
      </c>
      <c r="O26" s="25">
        <v>0</v>
      </c>
      <c r="P26" s="26">
        <v>0</v>
      </c>
      <c r="Q26" s="25">
        <v>0</v>
      </c>
      <c r="R26" s="26">
        <v>0</v>
      </c>
      <c r="S26" s="25">
        <v>0</v>
      </c>
      <c r="T26" s="26">
        <v>0</v>
      </c>
      <c r="U26" s="25">
        <v>0</v>
      </c>
      <c r="V26" s="26">
        <v>0</v>
      </c>
    </row>
    <row r="27" spans="1:22" ht="14.45" customHeight="1" x14ac:dyDescent="0.25">
      <c r="A27" s="19">
        <f t="shared" si="3"/>
        <v>8</v>
      </c>
      <c r="B27" s="27">
        <v>259</v>
      </c>
      <c r="C27" s="129" t="str">
        <f>_xlfn.XLOOKUP(__xlnm._FilterDatabase_15717[[#This Row],[SAPSA Number]],'DS Point summary'!A:A,'DS Point summary'!B:B)</f>
        <v>Kathleen Beresford</v>
      </c>
      <c r="D27" s="129" t="str">
        <f>_xlfn.XLOOKUP(__xlnm._FilterDatabase_15717[[#This Row],[SAPSA Number]],'DS Point summary'!A:A,'DS Point summary'!C:C)</f>
        <v>Carter</v>
      </c>
      <c r="E27" s="130" t="str">
        <f>_xlfn.XLOOKUP(__xlnm._FilterDatabase_15717[[#This Row],[SAPSA Number]],'DS Point summary'!A:A,'DS Point summary'!D:D)</f>
        <v>KB</v>
      </c>
      <c r="F27" s="19" t="str">
        <f>_xlfn.XLOOKUP(__xlnm._FilterDatabase_15717[[#This Row],[SAPSA Number]],'DS Point summary'!A:A,'DS Point summary'!E:E)</f>
        <v>Lady</v>
      </c>
      <c r="G27" s="132">
        <f ca="1">_xlfn.XLOOKUP(__xlnm._FilterDatabase_15717[[#This Row],[SAPSA Number]],'DS Point summary'!A:A,'DS Point summary'!F:F)</f>
        <v>36</v>
      </c>
      <c r="H27" s="21" t="s">
        <v>683</v>
      </c>
      <c r="I27" s="23">
        <f t="shared" si="1"/>
        <v>0</v>
      </c>
      <c r="J27" s="24">
        <f t="shared" si="2"/>
        <v>0</v>
      </c>
      <c r="K27" s="25">
        <v>0</v>
      </c>
      <c r="L27" s="26">
        <v>0</v>
      </c>
      <c r="M27" s="25">
        <v>0</v>
      </c>
      <c r="N27" s="26">
        <v>0</v>
      </c>
      <c r="O27" s="25">
        <v>0</v>
      </c>
      <c r="P27" s="26">
        <v>0</v>
      </c>
      <c r="Q27" s="25">
        <v>0</v>
      </c>
      <c r="R27" s="26">
        <v>0</v>
      </c>
      <c r="S27" s="25">
        <v>0</v>
      </c>
      <c r="T27" s="26">
        <v>0</v>
      </c>
      <c r="U27" s="25">
        <v>0</v>
      </c>
      <c r="V27" s="26">
        <v>0</v>
      </c>
    </row>
    <row r="28" spans="1:22" ht="14.45" customHeight="1" x14ac:dyDescent="0.25">
      <c r="A28" s="19">
        <f t="shared" si="3"/>
        <v>8</v>
      </c>
      <c r="B28" s="27">
        <v>4316</v>
      </c>
      <c r="C28" s="129" t="str">
        <f>_xlfn.XLOOKUP(__xlnm._FilterDatabase_15717[[#This Row],[SAPSA Number]],'DS Point summary'!A:A,'DS Point summary'!B:B)</f>
        <v>Wilhelm Jacobus</v>
      </c>
      <c r="D28" s="129" t="str">
        <f>_xlfn.XLOOKUP(__xlnm._FilterDatabase_15717[[#This Row],[SAPSA Number]],'DS Point summary'!A:A,'DS Point summary'!C:C)</f>
        <v>Coetzee</v>
      </c>
      <c r="E28" s="130" t="str">
        <f>_xlfn.XLOOKUP(__xlnm._FilterDatabase_15717[[#This Row],[SAPSA Number]],'DS Point summary'!A:A,'DS Point summary'!D:D)</f>
        <v>WJ</v>
      </c>
      <c r="F28" s="19" t="str">
        <f ca="1">_xlfn.XLOOKUP(__xlnm._FilterDatabase_15717[[#This Row],[SAPSA Number]],'DS Point summary'!A:A,'DS Point summary'!E:E)</f>
        <v>S</v>
      </c>
      <c r="G28" s="132">
        <f ca="1">_xlfn.XLOOKUP(__xlnm._FilterDatabase_15717[[#This Row],[SAPSA Number]],'DS Point summary'!A:A,'DS Point summary'!F:F)</f>
        <v>52</v>
      </c>
      <c r="H28" s="21" t="s">
        <v>683</v>
      </c>
      <c r="I28" s="23">
        <f t="shared" si="1"/>
        <v>0</v>
      </c>
      <c r="J28" s="24">
        <f t="shared" si="2"/>
        <v>0</v>
      </c>
      <c r="K28" s="25">
        <v>0</v>
      </c>
      <c r="L28" s="26">
        <v>0</v>
      </c>
      <c r="M28" s="25">
        <v>0</v>
      </c>
      <c r="N28" s="26">
        <v>0</v>
      </c>
      <c r="O28" s="25">
        <v>0</v>
      </c>
      <c r="P28" s="26">
        <v>0</v>
      </c>
      <c r="Q28" s="25">
        <v>0</v>
      </c>
      <c r="R28" s="26">
        <v>0</v>
      </c>
      <c r="S28" s="25">
        <v>0</v>
      </c>
      <c r="T28" s="26">
        <v>0</v>
      </c>
      <c r="U28" s="25">
        <v>0</v>
      </c>
      <c r="V28" s="26">
        <v>0</v>
      </c>
    </row>
    <row r="29" spans="1:22" ht="14.45" customHeight="1" x14ac:dyDescent="0.25">
      <c r="A29" s="19">
        <f t="shared" si="3"/>
        <v>8</v>
      </c>
      <c r="B29" s="28">
        <v>459</v>
      </c>
      <c r="C29" s="129" t="str">
        <f>_xlfn.XLOOKUP(__xlnm._FilterDatabase_15717[[#This Row],[SAPSA Number]],'DS Point summary'!A:A,'DS Point summary'!B:B)</f>
        <v>Pieter Jacobus</v>
      </c>
      <c r="D29" s="129" t="str">
        <f>_xlfn.XLOOKUP(__xlnm._FilterDatabase_15717[[#This Row],[SAPSA Number]],'DS Point summary'!A:A,'DS Point summary'!C:C)</f>
        <v>Conradie</v>
      </c>
      <c r="E29" s="130" t="str">
        <f>_xlfn.XLOOKUP(__xlnm._FilterDatabase_15717[[#This Row],[SAPSA Number]],'DS Point summary'!A:A,'DS Point summary'!D:D)</f>
        <v>PJ</v>
      </c>
      <c r="F29" s="19" t="str">
        <f ca="1">_xlfn.XLOOKUP(__xlnm._FilterDatabase_15717[[#This Row],[SAPSA Number]],'DS Point summary'!A:A,'DS Point summary'!E:E)</f>
        <v xml:space="preserve"> </v>
      </c>
      <c r="G29" s="132">
        <f ca="1">_xlfn.XLOOKUP(__xlnm._FilterDatabase_15717[[#This Row],[SAPSA Number]],'DS Point summary'!A:A,'DS Point summary'!F:F)</f>
        <v>40</v>
      </c>
      <c r="H29" s="21" t="s">
        <v>683</v>
      </c>
      <c r="I29" s="23">
        <f t="shared" si="1"/>
        <v>0</v>
      </c>
      <c r="J29" s="24">
        <f t="shared" si="2"/>
        <v>0</v>
      </c>
      <c r="K29" s="25">
        <v>0</v>
      </c>
      <c r="L29" s="26">
        <v>0</v>
      </c>
      <c r="M29" s="25">
        <v>0</v>
      </c>
      <c r="N29" s="26">
        <v>0</v>
      </c>
      <c r="O29" s="25">
        <v>0</v>
      </c>
      <c r="P29" s="26">
        <v>0</v>
      </c>
      <c r="Q29" s="25">
        <v>0</v>
      </c>
      <c r="R29" s="26">
        <v>0</v>
      </c>
      <c r="S29" s="25">
        <v>0</v>
      </c>
      <c r="T29" s="26">
        <v>0</v>
      </c>
      <c r="U29" s="25">
        <v>0</v>
      </c>
      <c r="V29" s="26">
        <v>0</v>
      </c>
    </row>
    <row r="30" spans="1:22" ht="14.45" customHeight="1" x14ac:dyDescent="0.25">
      <c r="A30" s="19">
        <f t="shared" si="3"/>
        <v>8</v>
      </c>
      <c r="B30" s="27">
        <v>5023</v>
      </c>
      <c r="C30" s="129" t="str">
        <f>_xlfn.XLOOKUP(__xlnm._FilterDatabase_15717[[#This Row],[SAPSA Number]],'DS Point summary'!A:A,'DS Point summary'!B:B)</f>
        <v>Jannie</v>
      </c>
      <c r="D30" s="129" t="str">
        <f>_xlfn.XLOOKUP(__xlnm._FilterDatabase_15717[[#This Row],[SAPSA Number]],'DS Point summary'!A:A,'DS Point summary'!C:C)</f>
        <v>Conradie</v>
      </c>
      <c r="E30" s="130" t="str">
        <f>_xlfn.XLOOKUP(__xlnm._FilterDatabase_15717[[#This Row],[SAPSA Number]],'DS Point summary'!A:A,'DS Point summary'!D:D)</f>
        <v>J</v>
      </c>
      <c r="F30" s="19" t="str">
        <f ca="1">_xlfn.XLOOKUP(__xlnm._FilterDatabase_15717[[#This Row],[SAPSA Number]],'DS Point summary'!A:A,'DS Point summary'!E:E)</f>
        <v>SS</v>
      </c>
      <c r="G30" s="132">
        <f ca="1">_xlfn.XLOOKUP(__xlnm._FilterDatabase_15717[[#This Row],[SAPSA Number]],'DS Point summary'!A:A,'DS Point summary'!F:F)</f>
        <v>72</v>
      </c>
      <c r="H30" s="21" t="s">
        <v>683</v>
      </c>
      <c r="I30" s="23">
        <f t="shared" si="1"/>
        <v>0</v>
      </c>
      <c r="J30" s="24">
        <f t="shared" si="2"/>
        <v>0</v>
      </c>
      <c r="K30" s="25">
        <v>0</v>
      </c>
      <c r="L30" s="26">
        <v>0</v>
      </c>
      <c r="M30" s="25">
        <v>0</v>
      </c>
      <c r="N30" s="26">
        <v>0</v>
      </c>
      <c r="O30" s="25">
        <v>0</v>
      </c>
      <c r="P30" s="26">
        <v>0</v>
      </c>
      <c r="Q30" s="25">
        <v>0</v>
      </c>
      <c r="R30" s="26">
        <v>0</v>
      </c>
      <c r="S30" s="25">
        <v>0</v>
      </c>
      <c r="T30" s="26">
        <v>0</v>
      </c>
      <c r="U30" s="25">
        <v>0</v>
      </c>
      <c r="V30" s="26">
        <v>0</v>
      </c>
    </row>
    <row r="31" spans="1:22" ht="14.45" customHeight="1" x14ac:dyDescent="0.25">
      <c r="A31" s="19">
        <f t="shared" si="3"/>
        <v>8</v>
      </c>
      <c r="B31" s="27">
        <v>591</v>
      </c>
      <c r="C31" s="129" t="str">
        <f>_xlfn.XLOOKUP(__xlnm._FilterDatabase_15717[[#This Row],[SAPSA Number]],'DS Point summary'!A:A,'DS Point summary'!B:B)</f>
        <v>Enrico</v>
      </c>
      <c r="D31" s="129" t="str">
        <f>_xlfn.XLOOKUP(__xlnm._FilterDatabase_15717[[#This Row],[SAPSA Number]],'DS Point summary'!A:A,'DS Point summary'!C:C)</f>
        <v>Cupido</v>
      </c>
      <c r="E31" s="130" t="str">
        <f>_xlfn.XLOOKUP(__xlnm._FilterDatabase_15717[[#This Row],[SAPSA Number]],'DS Point summary'!A:A,'DS Point summary'!D:D)</f>
        <v>E</v>
      </c>
      <c r="F31" s="19" t="str">
        <f ca="1">_xlfn.XLOOKUP(__xlnm._FilterDatabase_15717[[#This Row],[SAPSA Number]],'DS Point summary'!A:A,'DS Point summary'!E:E)</f>
        <v>SS</v>
      </c>
      <c r="G31" s="132">
        <f ca="1">_xlfn.XLOOKUP(__xlnm._FilterDatabase_15717[[#This Row],[SAPSA Number]],'DS Point summary'!A:A,'DS Point summary'!F:F)</f>
        <v>72</v>
      </c>
      <c r="H31" s="21" t="s">
        <v>683</v>
      </c>
      <c r="I31" s="23">
        <f t="shared" si="1"/>
        <v>0</v>
      </c>
      <c r="J31" s="24">
        <f t="shared" si="2"/>
        <v>0</v>
      </c>
      <c r="K31" s="25">
        <v>0</v>
      </c>
      <c r="L31" s="26">
        <v>0</v>
      </c>
      <c r="M31" s="25">
        <v>0</v>
      </c>
      <c r="N31" s="26">
        <v>0</v>
      </c>
      <c r="O31" s="25">
        <v>0</v>
      </c>
      <c r="P31" s="26">
        <v>0</v>
      </c>
      <c r="Q31" s="25">
        <v>0</v>
      </c>
      <c r="R31" s="26">
        <v>0</v>
      </c>
      <c r="S31" s="25">
        <v>0</v>
      </c>
      <c r="T31" s="26">
        <v>0</v>
      </c>
      <c r="U31" s="25">
        <v>0</v>
      </c>
      <c r="V31" s="26">
        <v>0</v>
      </c>
    </row>
    <row r="32" spans="1:22" ht="14.45" customHeight="1" x14ac:dyDescent="0.25">
      <c r="A32" s="19">
        <f t="shared" si="3"/>
        <v>8</v>
      </c>
      <c r="B32" s="27">
        <v>5754</v>
      </c>
      <c r="C32" s="129" t="str">
        <f>_xlfn.XLOOKUP(__xlnm._FilterDatabase_15717[[#This Row],[SAPSA Number]],'DS Point summary'!A:A,'DS Point summary'!B:B)</f>
        <v>Mosheen</v>
      </c>
      <c r="D32" s="129" t="str">
        <f>_xlfn.XLOOKUP(__xlnm._FilterDatabase_15717[[#This Row],[SAPSA Number]],'DS Point summary'!A:A,'DS Point summary'!C:C)</f>
        <v>Daya</v>
      </c>
      <c r="E32" s="130" t="str">
        <f>_xlfn.XLOOKUP(__xlnm._FilterDatabase_15717[[#This Row],[SAPSA Number]],'DS Point summary'!A:A,'DS Point summary'!D:D)</f>
        <v>M</v>
      </c>
      <c r="F32" s="19" t="str">
        <f ca="1">_xlfn.XLOOKUP(__xlnm._FilterDatabase_15717[[#This Row],[SAPSA Number]],'DS Point summary'!A:A,'DS Point summary'!E:E)</f>
        <v xml:space="preserve"> </v>
      </c>
      <c r="G32" s="132">
        <f ca="1">_xlfn.XLOOKUP(__xlnm._FilterDatabase_15717[[#This Row],[SAPSA Number]],'DS Point summary'!A:A,'DS Point summary'!F:F)</f>
        <v>42</v>
      </c>
      <c r="H32" s="21" t="s">
        <v>683</v>
      </c>
      <c r="I32" s="23">
        <f t="shared" si="1"/>
        <v>0</v>
      </c>
      <c r="J32" s="24">
        <f t="shared" si="2"/>
        <v>0</v>
      </c>
      <c r="K32" s="25">
        <v>0</v>
      </c>
      <c r="L32" s="26">
        <v>0</v>
      </c>
      <c r="M32" s="25">
        <v>0</v>
      </c>
      <c r="N32" s="26">
        <v>0</v>
      </c>
      <c r="O32" s="25">
        <v>0</v>
      </c>
      <c r="P32" s="26">
        <v>0</v>
      </c>
      <c r="Q32" s="25">
        <v>0</v>
      </c>
      <c r="R32" s="26">
        <v>0</v>
      </c>
      <c r="S32" s="25">
        <v>0</v>
      </c>
      <c r="T32" s="26">
        <v>0</v>
      </c>
      <c r="U32" s="25">
        <v>0</v>
      </c>
      <c r="V32" s="26">
        <v>0</v>
      </c>
    </row>
    <row r="33" spans="1:22" ht="14.45" customHeight="1" x14ac:dyDescent="0.25">
      <c r="A33" s="19">
        <f t="shared" si="3"/>
        <v>8</v>
      </c>
      <c r="B33" s="27">
        <v>6225</v>
      </c>
      <c r="C33" s="129" t="str">
        <f>_xlfn.XLOOKUP(__xlnm._FilterDatabase_15717[[#This Row],[SAPSA Number]],'DS Point summary'!A:A,'DS Point summary'!B:B)</f>
        <v>Hannele Meliske</v>
      </c>
      <c r="D33" s="129" t="str">
        <f>_xlfn.XLOOKUP(__xlnm._FilterDatabase_15717[[#This Row],[SAPSA Number]],'DS Point summary'!A:A,'DS Point summary'!C:C)</f>
        <v>de Villiers</v>
      </c>
      <c r="E33" s="130" t="str">
        <f>_xlfn.XLOOKUP(__xlnm._FilterDatabase_15717[[#This Row],[SAPSA Number]],'DS Point summary'!A:A,'DS Point summary'!D:D)</f>
        <v>HM</v>
      </c>
      <c r="F33" s="19" t="str">
        <f>_xlfn.XLOOKUP(__xlnm._FilterDatabase_15717[[#This Row],[SAPSA Number]],'DS Point summary'!A:A,'DS Point summary'!E:E)</f>
        <v>Lady</v>
      </c>
      <c r="G33" s="132">
        <f ca="1">_xlfn.XLOOKUP(__xlnm._FilterDatabase_15717[[#This Row],[SAPSA Number]],'DS Point summary'!A:A,'DS Point summary'!F:F)</f>
        <v>40</v>
      </c>
      <c r="H33" s="21" t="s">
        <v>683</v>
      </c>
      <c r="I33" s="23">
        <f t="shared" si="1"/>
        <v>0</v>
      </c>
      <c r="J33" s="24">
        <f t="shared" si="2"/>
        <v>0</v>
      </c>
      <c r="K33" s="25">
        <v>0</v>
      </c>
      <c r="L33" s="26">
        <v>0</v>
      </c>
      <c r="M33" s="25">
        <v>0</v>
      </c>
      <c r="N33" s="26">
        <v>0</v>
      </c>
      <c r="O33" s="25">
        <v>0</v>
      </c>
      <c r="P33" s="26">
        <v>0</v>
      </c>
      <c r="Q33" s="25">
        <v>0</v>
      </c>
      <c r="R33" s="26">
        <v>0</v>
      </c>
      <c r="S33" s="25">
        <v>0</v>
      </c>
      <c r="T33" s="26">
        <v>0</v>
      </c>
      <c r="U33" s="25">
        <v>0</v>
      </c>
      <c r="V33" s="26">
        <v>0</v>
      </c>
    </row>
    <row r="34" spans="1:22" ht="14.45" customHeight="1" x14ac:dyDescent="0.25">
      <c r="A34" s="19">
        <f t="shared" si="3"/>
        <v>8</v>
      </c>
      <c r="B34" s="28">
        <v>6226</v>
      </c>
      <c r="C34" s="129" t="str">
        <f>_xlfn.XLOOKUP(__xlnm._FilterDatabase_15717[[#This Row],[SAPSA Number]],'DS Point summary'!A:A,'DS Point summary'!B:B)</f>
        <v>Glenn Edward</v>
      </c>
      <c r="D34" s="129" t="str">
        <f>_xlfn.XLOOKUP(__xlnm._FilterDatabase_15717[[#This Row],[SAPSA Number]],'DS Point summary'!A:A,'DS Point summary'!C:C)</f>
        <v>de Villiers</v>
      </c>
      <c r="E34" s="130" t="str">
        <f>_xlfn.XLOOKUP(__xlnm._FilterDatabase_15717[[#This Row],[SAPSA Number]],'DS Point summary'!A:A,'DS Point summary'!D:D)</f>
        <v>GE</v>
      </c>
      <c r="F34" s="19" t="str">
        <f ca="1">_xlfn.XLOOKUP(__xlnm._FilterDatabase_15717[[#This Row],[SAPSA Number]],'DS Point summary'!A:A,'DS Point summary'!E:E)</f>
        <v xml:space="preserve"> </v>
      </c>
      <c r="G34" s="132">
        <f ca="1">_xlfn.XLOOKUP(__xlnm._FilterDatabase_15717[[#This Row],[SAPSA Number]],'DS Point summary'!A:A,'DS Point summary'!F:F)</f>
        <v>45</v>
      </c>
      <c r="H34" s="21" t="s">
        <v>683</v>
      </c>
      <c r="I34" s="23">
        <f t="shared" ref="I34:I65" si="4">(IF(K34&gt;0,1,0)+(IF(L34&gt;0,1,0))+(IF(M34&gt;0,1,0))+(IF(N34&gt;0,1,0))+(IF(O34&gt;0,1,0))+(IF(P34&gt;0,1,0))+(IF(Q34&gt;0,1,0))+(IF(R34&gt;0,1,0))+(IF(S34&gt;0,1,0))+(IF(T34&gt;0,1,0))+(IF(U34&gt;0,1,0))+(IF(V34&gt;0,1,0)))</f>
        <v>0</v>
      </c>
      <c r="J34" s="24">
        <f t="shared" si="2"/>
        <v>0</v>
      </c>
      <c r="K34" s="25">
        <v>0</v>
      </c>
      <c r="L34" s="26">
        <v>0</v>
      </c>
      <c r="M34" s="25">
        <v>0</v>
      </c>
      <c r="N34" s="26">
        <v>0</v>
      </c>
      <c r="O34" s="25">
        <v>0</v>
      </c>
      <c r="P34" s="26">
        <v>0</v>
      </c>
      <c r="Q34" s="25">
        <v>0</v>
      </c>
      <c r="R34" s="26">
        <v>0</v>
      </c>
      <c r="S34" s="25">
        <v>0</v>
      </c>
      <c r="T34" s="26">
        <v>0</v>
      </c>
      <c r="U34" s="25">
        <v>0</v>
      </c>
      <c r="V34" s="26">
        <v>0</v>
      </c>
    </row>
    <row r="35" spans="1:22" ht="14.45" customHeight="1" x14ac:dyDescent="0.25">
      <c r="A35" s="19">
        <f t="shared" si="3"/>
        <v>8</v>
      </c>
      <c r="B35" s="28">
        <v>392</v>
      </c>
      <c r="C35" s="129" t="str">
        <f>_xlfn.XLOOKUP(__xlnm._FilterDatabase_15717[[#This Row],[SAPSA Number]],'DS Point summary'!A:A,'DS Point summary'!B:B)</f>
        <v>Sasha-Lee</v>
      </c>
      <c r="D35" s="129" t="str">
        <f>_xlfn.XLOOKUP(__xlnm._FilterDatabase_15717[[#This Row],[SAPSA Number]],'DS Point summary'!A:A,'DS Point summary'!C:C)</f>
        <v>Du Plessis</v>
      </c>
      <c r="E35" s="130" t="str">
        <f>_xlfn.XLOOKUP(__xlnm._FilterDatabase_15717[[#This Row],[SAPSA Number]],'DS Point summary'!A:A,'DS Point summary'!D:D)</f>
        <v>SL</v>
      </c>
      <c r="F35" s="19" t="str">
        <f>_xlfn.XLOOKUP(__xlnm._FilterDatabase_15717[[#This Row],[SAPSA Number]],'DS Point summary'!A:A,'DS Point summary'!E:E)</f>
        <v>Lady</v>
      </c>
      <c r="G35" s="132">
        <f ca="1">_xlfn.XLOOKUP(__xlnm._FilterDatabase_15717[[#This Row],[SAPSA Number]],'DS Point summary'!A:A,'DS Point summary'!F:F)</f>
        <v>29</v>
      </c>
      <c r="H35" s="21" t="s">
        <v>683</v>
      </c>
      <c r="I35" s="23">
        <f t="shared" si="4"/>
        <v>0</v>
      </c>
      <c r="J35" s="24">
        <f t="shared" si="2"/>
        <v>0</v>
      </c>
      <c r="K35" s="25">
        <v>0</v>
      </c>
      <c r="L35" s="26">
        <v>0</v>
      </c>
      <c r="M35" s="25">
        <v>0</v>
      </c>
      <c r="N35" s="26">
        <v>0</v>
      </c>
      <c r="O35" s="25">
        <v>0</v>
      </c>
      <c r="P35" s="26">
        <v>0</v>
      </c>
      <c r="Q35" s="25">
        <v>0</v>
      </c>
      <c r="R35" s="26">
        <v>0</v>
      </c>
      <c r="S35" s="25">
        <v>0</v>
      </c>
      <c r="T35" s="26">
        <v>0</v>
      </c>
      <c r="U35" s="25">
        <v>0</v>
      </c>
      <c r="V35" s="26">
        <v>0</v>
      </c>
    </row>
    <row r="36" spans="1:22" ht="14.45" customHeight="1" x14ac:dyDescent="0.25">
      <c r="A36" s="19">
        <f t="shared" si="3"/>
        <v>8</v>
      </c>
      <c r="B36" s="27">
        <v>127</v>
      </c>
      <c r="C36" s="129" t="str">
        <f>_xlfn.XLOOKUP(__xlnm._FilterDatabase_15717[[#This Row],[SAPSA Number]],'DS Point summary'!A:A,'DS Point summary'!B:B)</f>
        <v>Eurika Susara</v>
      </c>
      <c r="D36" s="129" t="str">
        <f>_xlfn.XLOOKUP(__xlnm._FilterDatabase_15717[[#This Row],[SAPSA Number]],'DS Point summary'!A:A,'DS Point summary'!C:C)</f>
        <v>Du Plooy</v>
      </c>
      <c r="E36" s="130" t="str">
        <f>_xlfn.XLOOKUP(__xlnm._FilterDatabase_15717[[#This Row],[SAPSA Number]],'DS Point summary'!A:A,'DS Point summary'!D:D)</f>
        <v>E</v>
      </c>
      <c r="F36" s="19" t="str">
        <f>_xlfn.XLOOKUP(__xlnm._FilterDatabase_15717[[#This Row],[SAPSA Number]],'DS Point summary'!A:A,'DS Point summary'!E:E)</f>
        <v>SS</v>
      </c>
      <c r="G36" s="132">
        <f ca="1">_xlfn.XLOOKUP(__xlnm._FilterDatabase_15717[[#This Row],[SAPSA Number]],'DS Point summary'!A:A,'DS Point summary'!F:F)</f>
        <v>63</v>
      </c>
      <c r="H36" s="21" t="s">
        <v>683</v>
      </c>
      <c r="I36" s="23">
        <f t="shared" si="4"/>
        <v>0</v>
      </c>
      <c r="J36" s="24">
        <f t="shared" si="2"/>
        <v>0</v>
      </c>
      <c r="K36" s="25">
        <v>0</v>
      </c>
      <c r="L36" s="26">
        <v>0</v>
      </c>
      <c r="M36" s="25">
        <v>0</v>
      </c>
      <c r="N36" s="26">
        <v>0</v>
      </c>
      <c r="O36" s="25">
        <v>0</v>
      </c>
      <c r="P36" s="26">
        <v>0</v>
      </c>
      <c r="Q36" s="25">
        <v>0</v>
      </c>
      <c r="R36" s="26">
        <v>0</v>
      </c>
      <c r="S36" s="25">
        <v>0</v>
      </c>
      <c r="T36" s="26">
        <v>0</v>
      </c>
      <c r="U36" s="25">
        <v>0</v>
      </c>
      <c r="V36" s="26">
        <v>0</v>
      </c>
    </row>
    <row r="37" spans="1:22" ht="14.45" customHeight="1" x14ac:dyDescent="0.25">
      <c r="A37" s="19">
        <f t="shared" si="3"/>
        <v>8</v>
      </c>
      <c r="B37" s="27">
        <v>6224</v>
      </c>
      <c r="C37" s="129" t="str">
        <f>_xlfn.XLOOKUP(__xlnm._FilterDatabase_15717[[#This Row],[SAPSA Number]],'DS Point summary'!A:A,'DS Point summary'!B:B)</f>
        <v>David</v>
      </c>
      <c r="D37" s="129" t="str">
        <f>_xlfn.XLOOKUP(__xlnm._FilterDatabase_15717[[#This Row],[SAPSA Number]],'DS Point summary'!A:A,'DS Point summary'!C:C)</f>
        <v>Erwee</v>
      </c>
      <c r="E37" s="130" t="str">
        <f>_xlfn.XLOOKUP(__xlnm._FilterDatabase_15717[[#This Row],[SAPSA Number]],'DS Point summary'!A:A,'DS Point summary'!D:D)</f>
        <v>D</v>
      </c>
      <c r="F37" s="19" t="str">
        <f ca="1">_xlfn.XLOOKUP(__xlnm._FilterDatabase_15717[[#This Row],[SAPSA Number]],'DS Point summary'!A:A,'DS Point summary'!E:E)</f>
        <v xml:space="preserve"> </v>
      </c>
      <c r="G37" s="132">
        <f ca="1">_xlfn.XLOOKUP(__xlnm._FilterDatabase_15717[[#This Row],[SAPSA Number]],'DS Point summary'!A:A,'DS Point summary'!F:F)</f>
        <v>43</v>
      </c>
      <c r="H37" s="21" t="s">
        <v>683</v>
      </c>
      <c r="I37" s="23">
        <f t="shared" si="4"/>
        <v>0</v>
      </c>
      <c r="J37" s="24">
        <f t="shared" si="2"/>
        <v>0</v>
      </c>
      <c r="K37" s="25">
        <v>0</v>
      </c>
      <c r="L37" s="26">
        <v>0</v>
      </c>
      <c r="M37" s="25">
        <v>0</v>
      </c>
      <c r="N37" s="26">
        <v>0</v>
      </c>
      <c r="O37" s="25">
        <v>0</v>
      </c>
      <c r="P37" s="26">
        <v>0</v>
      </c>
      <c r="Q37" s="25">
        <v>0</v>
      </c>
      <c r="R37" s="26">
        <v>0</v>
      </c>
      <c r="S37" s="25">
        <v>0</v>
      </c>
      <c r="T37" s="26">
        <v>0</v>
      </c>
      <c r="U37" s="25">
        <v>0</v>
      </c>
      <c r="V37" s="26">
        <v>0</v>
      </c>
    </row>
    <row r="38" spans="1:22" ht="14.45" customHeight="1" x14ac:dyDescent="0.25">
      <c r="A38" s="19">
        <f t="shared" si="3"/>
        <v>8</v>
      </c>
      <c r="B38" s="28">
        <v>393</v>
      </c>
      <c r="C38" s="129" t="str">
        <f>_xlfn.XLOOKUP(__xlnm._FilterDatabase_15717[[#This Row],[SAPSA Number]],'DS Point summary'!A:A,'DS Point summary'!B:B)</f>
        <v>Robyn Angela</v>
      </c>
      <c r="D38" s="129" t="str">
        <f>_xlfn.XLOOKUP(__xlnm._FilterDatabase_15717[[#This Row],[SAPSA Number]],'DS Point summary'!A:A,'DS Point summary'!C:C)</f>
        <v>Evans</v>
      </c>
      <c r="E38" s="130" t="str">
        <f>_xlfn.XLOOKUP(__xlnm._FilterDatabase_15717[[#This Row],[SAPSA Number]],'DS Point summary'!A:A,'DS Point summary'!D:D)</f>
        <v>RA</v>
      </c>
      <c r="F38" s="19" t="str">
        <f>_xlfn.XLOOKUP(__xlnm._FilterDatabase_15717[[#This Row],[SAPSA Number]],'DS Point summary'!A:A,'DS Point summary'!E:E)</f>
        <v>Lady</v>
      </c>
      <c r="G38" s="132">
        <f ca="1">_xlfn.XLOOKUP(__xlnm._FilterDatabase_15717[[#This Row],[SAPSA Number]],'DS Point summary'!A:A,'DS Point summary'!F:F)</f>
        <v>57</v>
      </c>
      <c r="H38" s="21" t="s">
        <v>683</v>
      </c>
      <c r="I38" s="23">
        <f t="shared" si="4"/>
        <v>0</v>
      </c>
      <c r="J38" s="24">
        <f t="shared" si="2"/>
        <v>0</v>
      </c>
      <c r="K38" s="25">
        <v>0</v>
      </c>
      <c r="L38" s="26">
        <v>0</v>
      </c>
      <c r="M38" s="25">
        <v>0</v>
      </c>
      <c r="N38" s="26">
        <v>0</v>
      </c>
      <c r="O38" s="25">
        <v>0</v>
      </c>
      <c r="P38" s="26">
        <v>0</v>
      </c>
      <c r="Q38" s="25">
        <v>0</v>
      </c>
      <c r="R38" s="26">
        <v>0</v>
      </c>
      <c r="S38" s="25">
        <v>0</v>
      </c>
      <c r="T38" s="26">
        <v>0</v>
      </c>
      <c r="U38" s="25">
        <v>0</v>
      </c>
      <c r="V38" s="26">
        <v>0</v>
      </c>
    </row>
    <row r="39" spans="1:22" ht="14.45" customHeight="1" x14ac:dyDescent="0.25">
      <c r="A39" s="19">
        <f t="shared" si="3"/>
        <v>8</v>
      </c>
      <c r="B39" s="27">
        <v>3172</v>
      </c>
      <c r="C39" s="129" t="str">
        <f>_xlfn.XLOOKUP(__xlnm._FilterDatabase_15717[[#This Row],[SAPSA Number]],'DS Point summary'!A:A,'DS Point summary'!B:B)</f>
        <v>Mervyn-John</v>
      </c>
      <c r="D39" s="129" t="str">
        <f>_xlfn.XLOOKUP(__xlnm._FilterDatabase_15717[[#This Row],[SAPSA Number]],'DS Point summary'!A:A,'DS Point summary'!C:C)</f>
        <v>Evans</v>
      </c>
      <c r="E39" s="130" t="str">
        <f>_xlfn.XLOOKUP(__xlnm._FilterDatabase_15717[[#This Row],[SAPSA Number]],'DS Point summary'!A:A,'DS Point summary'!D:D)</f>
        <v>MJ</v>
      </c>
      <c r="F39" s="19" t="str">
        <f ca="1">_xlfn.XLOOKUP(__xlnm._FilterDatabase_15717[[#This Row],[SAPSA Number]],'DS Point summary'!A:A,'DS Point summary'!E:E)</f>
        <v>SS</v>
      </c>
      <c r="G39" s="132">
        <f ca="1">_xlfn.XLOOKUP(__xlnm._FilterDatabase_15717[[#This Row],[SAPSA Number]],'DS Point summary'!A:A,'DS Point summary'!F:F)</f>
        <v>63</v>
      </c>
      <c r="H39" s="21" t="s">
        <v>683</v>
      </c>
      <c r="I39" s="23">
        <f t="shared" si="4"/>
        <v>0</v>
      </c>
      <c r="J39" s="24">
        <f t="shared" si="2"/>
        <v>0</v>
      </c>
      <c r="K39" s="25">
        <v>0</v>
      </c>
      <c r="L39" s="26">
        <v>0</v>
      </c>
      <c r="M39" s="25">
        <v>0</v>
      </c>
      <c r="N39" s="26">
        <v>0</v>
      </c>
      <c r="O39" s="25">
        <v>0</v>
      </c>
      <c r="P39" s="26">
        <v>0</v>
      </c>
      <c r="Q39" s="25">
        <v>0</v>
      </c>
      <c r="R39" s="26">
        <v>0</v>
      </c>
      <c r="S39" s="25">
        <v>0</v>
      </c>
      <c r="T39" s="26">
        <v>0</v>
      </c>
      <c r="U39" s="25">
        <v>0</v>
      </c>
      <c r="V39" s="26">
        <v>0</v>
      </c>
    </row>
    <row r="40" spans="1:22" ht="14.45" customHeight="1" x14ac:dyDescent="0.25">
      <c r="A40" s="19">
        <f t="shared" si="3"/>
        <v>8</v>
      </c>
      <c r="B40" s="27">
        <v>3173</v>
      </c>
      <c r="C40" s="129" t="str">
        <f>_xlfn.XLOOKUP(__xlnm._FilterDatabase_15717[[#This Row],[SAPSA Number]],'DS Point summary'!A:A,'DS Point summary'!B:B)</f>
        <v>Garrett-John</v>
      </c>
      <c r="D40" s="129" t="str">
        <f>_xlfn.XLOOKUP(__xlnm._FilterDatabase_15717[[#This Row],[SAPSA Number]],'DS Point summary'!A:A,'DS Point summary'!C:C)</f>
        <v>Evans</v>
      </c>
      <c r="E40" s="130" t="str">
        <f>_xlfn.XLOOKUP(__xlnm._FilterDatabase_15717[[#This Row],[SAPSA Number]],'DS Point summary'!A:A,'DS Point summary'!D:D)</f>
        <v>G-J</v>
      </c>
      <c r="F40" s="19" t="str">
        <f ca="1">_xlfn.XLOOKUP(__xlnm._FilterDatabase_15717[[#This Row],[SAPSA Number]],'DS Point summary'!A:A,'DS Point summary'!E:E)</f>
        <v xml:space="preserve"> </v>
      </c>
      <c r="G40" s="132">
        <f ca="1">_xlfn.XLOOKUP(__xlnm._FilterDatabase_15717[[#This Row],[SAPSA Number]],'DS Point summary'!A:A,'DS Point summary'!F:F)</f>
        <v>29</v>
      </c>
      <c r="H40" s="21" t="s">
        <v>683</v>
      </c>
      <c r="I40" s="23">
        <f t="shared" si="4"/>
        <v>0</v>
      </c>
      <c r="J40" s="24">
        <f t="shared" si="2"/>
        <v>0</v>
      </c>
      <c r="K40" s="25">
        <v>0</v>
      </c>
      <c r="L40" s="26">
        <v>0</v>
      </c>
      <c r="M40" s="25">
        <v>0</v>
      </c>
      <c r="N40" s="26">
        <v>0</v>
      </c>
      <c r="O40" s="25">
        <v>0</v>
      </c>
      <c r="P40" s="26">
        <v>0</v>
      </c>
      <c r="Q40" s="25">
        <v>0</v>
      </c>
      <c r="R40" s="26">
        <v>0</v>
      </c>
      <c r="S40" s="25">
        <v>0</v>
      </c>
      <c r="T40" s="26">
        <v>0</v>
      </c>
      <c r="U40" s="25">
        <v>0</v>
      </c>
      <c r="V40" s="26">
        <v>0</v>
      </c>
    </row>
    <row r="41" spans="1:22" ht="14.45" customHeight="1" x14ac:dyDescent="0.25">
      <c r="A41" s="19">
        <f t="shared" si="3"/>
        <v>8</v>
      </c>
      <c r="B41" s="27">
        <v>3369</v>
      </c>
      <c r="C41" s="129" t="str">
        <f>_xlfn.XLOOKUP(__xlnm._FilterDatabase_15717[[#This Row],[SAPSA Number]],'DS Point summary'!A:A,'DS Point summary'!B:B)</f>
        <v>Bruce Alan John</v>
      </c>
      <c r="D41" s="129" t="str">
        <f>_xlfn.XLOOKUP(__xlnm._FilterDatabase_15717[[#This Row],[SAPSA Number]],'DS Point summary'!A:A,'DS Point summary'!C:C)</f>
        <v>Foreman</v>
      </c>
      <c r="E41" s="130" t="str">
        <f>_xlfn.XLOOKUP(__xlnm._FilterDatabase_15717[[#This Row],[SAPSA Number]],'DS Point summary'!A:A,'DS Point summary'!D:D)</f>
        <v>BAJ</v>
      </c>
      <c r="F41" s="19" t="str">
        <f ca="1">_xlfn.XLOOKUP(__xlnm._FilterDatabase_15717[[#This Row],[SAPSA Number]],'DS Point summary'!A:A,'DS Point summary'!E:E)</f>
        <v>S</v>
      </c>
      <c r="G41" s="132">
        <f ca="1">_xlfn.XLOOKUP(__xlnm._FilterDatabase_15717[[#This Row],[SAPSA Number]],'DS Point summary'!A:A,'DS Point summary'!F:F)</f>
        <v>51</v>
      </c>
      <c r="H41" s="21" t="s">
        <v>683</v>
      </c>
      <c r="I41" s="23">
        <f t="shared" si="4"/>
        <v>0</v>
      </c>
      <c r="J41" s="24">
        <f t="shared" si="2"/>
        <v>0</v>
      </c>
      <c r="K41" s="25">
        <v>0</v>
      </c>
      <c r="L41" s="26">
        <v>0</v>
      </c>
      <c r="M41" s="25">
        <v>0</v>
      </c>
      <c r="N41" s="26">
        <v>0</v>
      </c>
      <c r="O41" s="25">
        <v>0</v>
      </c>
      <c r="P41" s="26">
        <v>0</v>
      </c>
      <c r="Q41" s="25">
        <v>0</v>
      </c>
      <c r="R41" s="26">
        <v>0</v>
      </c>
      <c r="S41" s="25">
        <v>0</v>
      </c>
      <c r="T41" s="26">
        <v>0</v>
      </c>
      <c r="U41" s="25">
        <v>0</v>
      </c>
      <c r="V41" s="26">
        <v>0</v>
      </c>
    </row>
    <row r="42" spans="1:22" ht="14.25" customHeight="1" x14ac:dyDescent="0.25">
      <c r="A42" s="19">
        <f t="shared" si="3"/>
        <v>8</v>
      </c>
      <c r="B42" s="46">
        <v>141</v>
      </c>
      <c r="C42" s="129" t="str">
        <f>_xlfn.XLOOKUP(__xlnm._FilterDatabase_15717[[#This Row],[SAPSA Number]],'DS Point summary'!A:A,'DS Point summary'!B:B)</f>
        <v>Francois Waldeck</v>
      </c>
      <c r="D42" s="129" t="str">
        <f>_xlfn.XLOOKUP(__xlnm._FilterDatabase_15717[[#This Row],[SAPSA Number]],'DS Point summary'!A:A,'DS Point summary'!C:C)</f>
        <v>Fouche</v>
      </c>
      <c r="E42" s="130" t="str">
        <f>_xlfn.XLOOKUP(__xlnm._FilterDatabase_15717[[#This Row],[SAPSA Number]],'DS Point summary'!A:A,'DS Point summary'!D:D)</f>
        <v>FW</v>
      </c>
      <c r="F42" s="19" t="str">
        <f ca="1">_xlfn.XLOOKUP(__xlnm._FilterDatabase_15717[[#This Row],[SAPSA Number]],'DS Point summary'!A:A,'DS Point summary'!E:E)</f>
        <v>S</v>
      </c>
      <c r="G42" s="132">
        <f ca="1">_xlfn.XLOOKUP(__xlnm._FilterDatabase_15717[[#This Row],[SAPSA Number]],'DS Point summary'!A:A,'DS Point summary'!F:F)</f>
        <v>52</v>
      </c>
      <c r="H42" s="21" t="s">
        <v>683</v>
      </c>
      <c r="I42" s="23">
        <f t="shared" si="4"/>
        <v>0</v>
      </c>
      <c r="J42" s="24">
        <f t="shared" si="2"/>
        <v>0</v>
      </c>
      <c r="K42" s="25">
        <v>0</v>
      </c>
      <c r="L42" s="26">
        <v>0</v>
      </c>
      <c r="M42" s="25">
        <v>0</v>
      </c>
      <c r="N42" s="26">
        <v>0</v>
      </c>
      <c r="O42" s="25">
        <v>0</v>
      </c>
      <c r="P42" s="26">
        <v>0</v>
      </c>
      <c r="Q42" s="25">
        <v>0</v>
      </c>
      <c r="R42" s="26">
        <v>0</v>
      </c>
      <c r="S42" s="25">
        <v>0</v>
      </c>
      <c r="T42" s="26">
        <v>0</v>
      </c>
      <c r="U42" s="25">
        <v>0</v>
      </c>
      <c r="V42" s="26">
        <v>0</v>
      </c>
    </row>
    <row r="43" spans="1:22" ht="14.45" customHeight="1" x14ac:dyDescent="0.25">
      <c r="A43" s="19">
        <f t="shared" si="3"/>
        <v>8</v>
      </c>
      <c r="B43" s="27">
        <v>1142</v>
      </c>
      <c r="C43" s="129" t="str">
        <f>_xlfn.XLOOKUP(__xlnm._FilterDatabase_15717[[#This Row],[SAPSA Number]],'DS Point summary'!A:A,'DS Point summary'!B:B)</f>
        <v>Craig John</v>
      </c>
      <c r="D43" s="129" t="str">
        <f>_xlfn.XLOOKUP(__xlnm._FilterDatabase_15717[[#This Row],[SAPSA Number]],'DS Point summary'!A:A,'DS Point summary'!C:C)</f>
        <v>Franck</v>
      </c>
      <c r="E43" s="130" t="str">
        <f>_xlfn.XLOOKUP(__xlnm._FilterDatabase_15717[[#This Row],[SAPSA Number]],'DS Point summary'!A:A,'DS Point summary'!D:D)</f>
        <v>CJ</v>
      </c>
      <c r="F43" s="19" t="str">
        <f ca="1">_xlfn.XLOOKUP(__xlnm._FilterDatabase_15717[[#This Row],[SAPSA Number]],'DS Point summary'!A:A,'DS Point summary'!E:E)</f>
        <v xml:space="preserve"> </v>
      </c>
      <c r="G43" s="132">
        <f ca="1">_xlfn.XLOOKUP(__xlnm._FilterDatabase_15717[[#This Row],[SAPSA Number]],'DS Point summary'!A:A,'DS Point summary'!F:F)</f>
        <v>49</v>
      </c>
      <c r="H43" s="21" t="s">
        <v>683</v>
      </c>
      <c r="I43" s="23">
        <f t="shared" si="4"/>
        <v>0</v>
      </c>
      <c r="J43" s="24">
        <f t="shared" si="2"/>
        <v>0</v>
      </c>
      <c r="K43" s="25">
        <v>0</v>
      </c>
      <c r="L43" s="26">
        <v>0</v>
      </c>
      <c r="M43" s="25">
        <v>0</v>
      </c>
      <c r="N43" s="26">
        <v>0</v>
      </c>
      <c r="O43" s="25">
        <v>0</v>
      </c>
      <c r="P43" s="26">
        <v>0</v>
      </c>
      <c r="Q43" s="25">
        <v>0</v>
      </c>
      <c r="R43" s="26">
        <v>0</v>
      </c>
      <c r="S43" s="25">
        <v>0</v>
      </c>
      <c r="T43" s="26">
        <v>0</v>
      </c>
      <c r="U43" s="25">
        <v>0</v>
      </c>
      <c r="V43" s="26">
        <v>0</v>
      </c>
    </row>
    <row r="44" spans="1:22" ht="14.45" customHeight="1" x14ac:dyDescent="0.25">
      <c r="A44" s="19">
        <f t="shared" si="3"/>
        <v>8</v>
      </c>
      <c r="B44" s="27">
        <v>3416</v>
      </c>
      <c r="C44" s="129" t="str">
        <f>_xlfn.XLOOKUP(__xlnm._FilterDatabase_15717[[#This Row],[SAPSA Number]],'DS Point summary'!A:A,'DS Point summary'!B:B)</f>
        <v>Enrico Giovanni</v>
      </c>
      <c r="D44" s="129" t="str">
        <f>_xlfn.XLOOKUP(__xlnm._FilterDatabase_15717[[#This Row],[SAPSA Number]],'DS Point summary'!A:A,'DS Point summary'!C:C)</f>
        <v>Galetti</v>
      </c>
      <c r="E44" s="130" t="str">
        <f>_xlfn.XLOOKUP(__xlnm._FilterDatabase_15717[[#This Row],[SAPSA Number]],'DS Point summary'!A:A,'DS Point summary'!D:D)</f>
        <v>EG</v>
      </c>
      <c r="F44" s="19" t="str">
        <f ca="1">_xlfn.XLOOKUP(__xlnm._FilterDatabase_15717[[#This Row],[SAPSA Number]],'DS Point summary'!A:A,'DS Point summary'!E:E)</f>
        <v xml:space="preserve"> </v>
      </c>
      <c r="G44" s="132">
        <f ca="1">_xlfn.XLOOKUP(__xlnm._FilterDatabase_15717[[#This Row],[SAPSA Number]],'DS Point summary'!A:A,'DS Point summary'!F:F)</f>
        <v>39</v>
      </c>
      <c r="H44" s="21" t="s">
        <v>683</v>
      </c>
      <c r="I44" s="23">
        <f t="shared" si="4"/>
        <v>0</v>
      </c>
      <c r="J44" s="24">
        <f t="shared" si="2"/>
        <v>0</v>
      </c>
      <c r="K44" s="25">
        <v>0</v>
      </c>
      <c r="L44" s="26">
        <v>0</v>
      </c>
      <c r="M44" s="25">
        <v>0</v>
      </c>
      <c r="N44" s="26">
        <v>0</v>
      </c>
      <c r="O44" s="25">
        <v>0</v>
      </c>
      <c r="P44" s="26">
        <v>0</v>
      </c>
      <c r="Q44" s="25">
        <v>0</v>
      </c>
      <c r="R44" s="26">
        <v>0</v>
      </c>
      <c r="S44" s="25">
        <v>0</v>
      </c>
      <c r="T44" s="26">
        <v>0</v>
      </c>
      <c r="U44" s="25">
        <v>0</v>
      </c>
      <c r="V44" s="26">
        <v>0</v>
      </c>
    </row>
    <row r="45" spans="1:22" ht="14.45" customHeight="1" x14ac:dyDescent="0.25">
      <c r="A45" s="19">
        <f t="shared" si="3"/>
        <v>8</v>
      </c>
      <c r="B45" s="27">
        <v>5972</v>
      </c>
      <c r="C45" s="129" t="str">
        <f>_xlfn.XLOOKUP(__xlnm._FilterDatabase_15717[[#This Row],[SAPSA Number]],'DS Point summary'!A:A,'DS Point summary'!B:B)</f>
        <v>Johannes Petrus</v>
      </c>
      <c r="D45" s="129" t="str">
        <f>_xlfn.XLOOKUP(__xlnm._FilterDatabase_15717[[#This Row],[SAPSA Number]],'DS Point summary'!A:A,'DS Point summary'!C:C)</f>
        <v>Geldenhuys</v>
      </c>
      <c r="E45" s="130" t="str">
        <f>_xlfn.XLOOKUP(__xlnm._FilterDatabase_15717[[#This Row],[SAPSA Number]],'DS Point summary'!A:A,'DS Point summary'!D:D)</f>
        <v>JP</v>
      </c>
      <c r="F45" s="19" t="str">
        <f ca="1">_xlfn.XLOOKUP(__xlnm._FilterDatabase_15717[[#This Row],[SAPSA Number]],'DS Point summary'!A:A,'DS Point summary'!E:E)</f>
        <v xml:space="preserve"> </v>
      </c>
      <c r="G45" s="132">
        <f ca="1">_xlfn.XLOOKUP(__xlnm._FilterDatabase_15717[[#This Row],[SAPSA Number]],'DS Point summary'!A:A,'DS Point summary'!F:F)</f>
        <v>45</v>
      </c>
      <c r="H45" s="21" t="s">
        <v>683</v>
      </c>
      <c r="I45" s="23">
        <f t="shared" si="4"/>
        <v>0</v>
      </c>
      <c r="J45" s="24">
        <f t="shared" si="2"/>
        <v>0</v>
      </c>
      <c r="K45" s="25">
        <v>0</v>
      </c>
      <c r="L45" s="26">
        <v>0</v>
      </c>
      <c r="M45" s="25">
        <v>0</v>
      </c>
      <c r="N45" s="26">
        <v>0</v>
      </c>
      <c r="O45" s="25">
        <v>0</v>
      </c>
      <c r="P45" s="26">
        <v>0</v>
      </c>
      <c r="Q45" s="25">
        <v>0</v>
      </c>
      <c r="R45" s="26">
        <v>0</v>
      </c>
      <c r="S45" s="25">
        <v>0</v>
      </c>
      <c r="T45" s="26">
        <v>0</v>
      </c>
      <c r="U45" s="25">
        <v>0</v>
      </c>
      <c r="V45" s="26">
        <v>0</v>
      </c>
    </row>
    <row r="46" spans="1:22" ht="14.45" customHeight="1" x14ac:dyDescent="0.25">
      <c r="A46" s="19">
        <f t="shared" si="3"/>
        <v>8</v>
      </c>
      <c r="B46" s="27">
        <v>5871</v>
      </c>
      <c r="C46" s="129" t="str">
        <f>_xlfn.XLOOKUP(__xlnm._FilterDatabase_15717[[#This Row],[SAPSA Number]],'DS Point summary'!A:A,'DS Point summary'!B:B)</f>
        <v>Christopher Brent</v>
      </c>
      <c r="D46" s="129" t="str">
        <f>_xlfn.XLOOKUP(__xlnm._FilterDatabase_15717[[#This Row],[SAPSA Number]],'DS Point summary'!A:A,'DS Point summary'!C:C)</f>
        <v>Gradwell</v>
      </c>
      <c r="E46" s="130" t="str">
        <f>_xlfn.XLOOKUP(__xlnm._FilterDatabase_15717[[#This Row],[SAPSA Number]],'DS Point summary'!A:A,'DS Point summary'!D:D)</f>
        <v>CB</v>
      </c>
      <c r="F46" s="19" t="str">
        <f ca="1">_xlfn.XLOOKUP(__xlnm._FilterDatabase_15717[[#This Row],[SAPSA Number]],'DS Point summary'!A:A,'DS Point summary'!E:E)</f>
        <v>SS</v>
      </c>
      <c r="G46" s="132">
        <f ca="1">_xlfn.XLOOKUP(__xlnm._FilterDatabase_15717[[#This Row],[SAPSA Number]],'DS Point summary'!A:A,'DS Point summary'!F:F)</f>
        <v>66</v>
      </c>
      <c r="H46" s="21" t="s">
        <v>683</v>
      </c>
      <c r="I46" s="23">
        <f t="shared" si="4"/>
        <v>0</v>
      </c>
      <c r="J46" s="24">
        <f t="shared" si="2"/>
        <v>0</v>
      </c>
      <c r="K46" s="25">
        <v>0</v>
      </c>
      <c r="L46" s="26">
        <v>0</v>
      </c>
      <c r="M46" s="25">
        <v>0</v>
      </c>
      <c r="N46" s="26">
        <v>0</v>
      </c>
      <c r="O46" s="25">
        <v>0</v>
      </c>
      <c r="P46" s="26">
        <v>0</v>
      </c>
      <c r="Q46" s="25">
        <v>0</v>
      </c>
      <c r="R46" s="26">
        <v>0</v>
      </c>
      <c r="S46" s="25">
        <v>0</v>
      </c>
      <c r="T46" s="26">
        <v>0</v>
      </c>
      <c r="U46" s="25">
        <v>0</v>
      </c>
      <c r="V46" s="26">
        <v>0</v>
      </c>
    </row>
    <row r="47" spans="1:22" ht="14.45" customHeight="1" x14ac:dyDescent="0.25">
      <c r="A47" s="19">
        <f t="shared" si="3"/>
        <v>8</v>
      </c>
      <c r="B47" s="46">
        <v>1317</v>
      </c>
      <c r="C47" s="129" t="str">
        <f>_xlfn.XLOOKUP(__xlnm._FilterDatabase_15717[[#This Row],[SAPSA Number]],'DS Point summary'!A:A,'DS Point summary'!B:B)</f>
        <v>Eben</v>
      </c>
      <c r="D47" s="129" t="str">
        <f>_xlfn.XLOOKUP(__xlnm._FilterDatabase_15717[[#This Row],[SAPSA Number]],'DS Point summary'!A:A,'DS Point summary'!C:C)</f>
        <v>Grobbelaar</v>
      </c>
      <c r="E47" s="130" t="str">
        <f>_xlfn.XLOOKUP(__xlnm._FilterDatabase_15717[[#This Row],[SAPSA Number]],'DS Point summary'!A:A,'DS Point summary'!D:D)</f>
        <v>E</v>
      </c>
      <c r="F47" s="19" t="str">
        <f ca="1">_xlfn.XLOOKUP(__xlnm._FilterDatabase_15717[[#This Row],[SAPSA Number]],'DS Point summary'!A:A,'DS Point summary'!E:E)</f>
        <v xml:space="preserve"> </v>
      </c>
      <c r="G47" s="132">
        <f ca="1">_xlfn.XLOOKUP(__xlnm._FilterDatabase_15717[[#This Row],[SAPSA Number]],'DS Point summary'!A:A,'DS Point summary'!F:F)</f>
        <v>41</v>
      </c>
      <c r="H47" s="21" t="s">
        <v>683</v>
      </c>
      <c r="I47" s="23">
        <f t="shared" si="4"/>
        <v>0</v>
      </c>
      <c r="J47" s="24">
        <f t="shared" si="2"/>
        <v>0</v>
      </c>
      <c r="K47" s="25">
        <v>0</v>
      </c>
      <c r="L47" s="26">
        <v>0</v>
      </c>
      <c r="M47" s="25">
        <v>0</v>
      </c>
      <c r="N47" s="26">
        <v>0</v>
      </c>
      <c r="O47" s="25">
        <v>0</v>
      </c>
      <c r="P47" s="26">
        <v>0</v>
      </c>
      <c r="Q47" s="25">
        <v>0</v>
      </c>
      <c r="R47" s="26">
        <v>0</v>
      </c>
      <c r="S47" s="25">
        <v>0</v>
      </c>
      <c r="T47" s="26">
        <v>0</v>
      </c>
      <c r="U47" s="25">
        <v>0</v>
      </c>
      <c r="V47" s="26">
        <v>0</v>
      </c>
    </row>
    <row r="48" spans="1:22" ht="14.45" customHeight="1" x14ac:dyDescent="0.25">
      <c r="A48" s="19">
        <f t="shared" si="3"/>
        <v>8</v>
      </c>
      <c r="B48" s="27">
        <v>3782</v>
      </c>
      <c r="C48" s="129" t="str">
        <f>_xlfn.XLOOKUP(__xlnm._FilterDatabase_15717[[#This Row],[SAPSA Number]],'DS Point summary'!A:A,'DS Point summary'!B:B)</f>
        <v>Gary Athol</v>
      </c>
      <c r="D48" s="129" t="str">
        <f>_xlfn.XLOOKUP(__xlnm._FilterDatabase_15717[[#This Row],[SAPSA Number]],'DS Point summary'!A:A,'DS Point summary'!C:C)</f>
        <v>Hagemann</v>
      </c>
      <c r="E48" s="130" t="str">
        <f>_xlfn.XLOOKUP(__xlnm._FilterDatabase_15717[[#This Row],[SAPSA Number]],'DS Point summary'!A:A,'DS Point summary'!D:D)</f>
        <v>GA</v>
      </c>
      <c r="F48" s="19" t="str">
        <f ca="1">_xlfn.XLOOKUP(__xlnm._FilterDatabase_15717[[#This Row],[SAPSA Number]],'DS Point summary'!A:A,'DS Point summary'!E:E)</f>
        <v>S</v>
      </c>
      <c r="G48" s="132">
        <f ca="1">_xlfn.XLOOKUP(__xlnm._FilterDatabase_15717[[#This Row],[SAPSA Number]],'DS Point summary'!A:A,'DS Point summary'!F:F)</f>
        <v>52</v>
      </c>
      <c r="H48" s="21" t="s">
        <v>683</v>
      </c>
      <c r="I48" s="23">
        <f t="shared" si="4"/>
        <v>0</v>
      </c>
      <c r="J48" s="24">
        <f t="shared" si="2"/>
        <v>0</v>
      </c>
      <c r="K48" s="25">
        <v>0</v>
      </c>
      <c r="L48" s="26">
        <v>0</v>
      </c>
      <c r="M48" s="25">
        <v>0</v>
      </c>
      <c r="N48" s="26">
        <v>0</v>
      </c>
      <c r="O48" s="25">
        <v>0</v>
      </c>
      <c r="P48" s="26">
        <v>0</v>
      </c>
      <c r="Q48" s="25">
        <v>0</v>
      </c>
      <c r="R48" s="26">
        <v>0</v>
      </c>
      <c r="S48" s="25">
        <v>0</v>
      </c>
      <c r="T48" s="26">
        <v>0</v>
      </c>
      <c r="U48" s="25">
        <v>0</v>
      </c>
      <c r="V48" s="26">
        <v>0</v>
      </c>
    </row>
    <row r="49" spans="1:22" ht="14.45" customHeight="1" x14ac:dyDescent="0.25">
      <c r="A49" s="19">
        <f t="shared" si="3"/>
        <v>8</v>
      </c>
      <c r="B49" s="27">
        <v>6308</v>
      </c>
      <c r="C49" s="129" t="str">
        <f>_xlfn.XLOOKUP(__xlnm._FilterDatabase_15717[[#This Row],[SAPSA Number]],'DS Point summary'!A:A,'DS Point summary'!B:B)</f>
        <v>James Matthew</v>
      </c>
      <c r="D49" s="129" t="str">
        <f>_xlfn.XLOOKUP(__xlnm._FilterDatabase_15717[[#This Row],[SAPSA Number]],'DS Point summary'!A:A,'DS Point summary'!C:C)</f>
        <v>Hagemann</v>
      </c>
      <c r="E49" s="130" t="str">
        <f>_xlfn.XLOOKUP(__xlnm._FilterDatabase_15717[[#This Row],[SAPSA Number]],'DS Point summary'!A:A,'DS Point summary'!D:D)</f>
        <v>JM</v>
      </c>
      <c r="F49" s="19" t="str">
        <f ca="1">_xlfn.XLOOKUP(__xlnm._FilterDatabase_15717[[#This Row],[SAPSA Number]],'DS Point summary'!A:A,'DS Point summary'!E:E)</f>
        <v>Jnr</v>
      </c>
      <c r="G49" s="132">
        <f ca="1">_xlfn.XLOOKUP(__xlnm._FilterDatabase_15717[[#This Row],[SAPSA Number]],'DS Point summary'!A:A,'DS Point summary'!F:F)</f>
        <v>17</v>
      </c>
      <c r="H49" s="21" t="s">
        <v>683</v>
      </c>
      <c r="I49" s="23">
        <f t="shared" si="4"/>
        <v>0</v>
      </c>
      <c r="J49" s="24">
        <f t="shared" si="2"/>
        <v>0</v>
      </c>
      <c r="K49" s="25">
        <v>0</v>
      </c>
      <c r="L49" s="26">
        <v>0</v>
      </c>
      <c r="M49" s="25">
        <v>0</v>
      </c>
      <c r="N49" s="26">
        <v>0</v>
      </c>
      <c r="O49" s="25">
        <v>0</v>
      </c>
      <c r="P49" s="26">
        <v>0</v>
      </c>
      <c r="Q49" s="25">
        <v>0</v>
      </c>
      <c r="R49" s="26">
        <v>0</v>
      </c>
      <c r="S49" s="25">
        <v>0</v>
      </c>
      <c r="T49" s="26">
        <v>0</v>
      </c>
      <c r="U49" s="25">
        <v>0</v>
      </c>
      <c r="V49" s="26">
        <v>0</v>
      </c>
    </row>
    <row r="50" spans="1:22" ht="14.45" customHeight="1" x14ac:dyDescent="0.25">
      <c r="A50" s="19">
        <f t="shared" si="3"/>
        <v>8</v>
      </c>
      <c r="B50" s="27">
        <v>1162</v>
      </c>
      <c r="C50" s="129" t="str">
        <f>_xlfn.XLOOKUP(__xlnm._FilterDatabase_15717[[#This Row],[SAPSA Number]],'DS Point summary'!A:A,'DS Point summary'!B:B)</f>
        <v>Marinus Anton</v>
      </c>
      <c r="D50" s="129" t="str">
        <f>_xlfn.XLOOKUP(__xlnm._FilterDatabase_15717[[#This Row],[SAPSA Number]],'DS Point summary'!A:A,'DS Point summary'!C:C)</f>
        <v>Hefer</v>
      </c>
      <c r="E50" s="130" t="str">
        <f>_xlfn.XLOOKUP(__xlnm._FilterDatabase_15717[[#This Row],[SAPSA Number]],'DS Point summary'!A:A,'DS Point summary'!D:D)</f>
        <v>MA</v>
      </c>
      <c r="F50" s="19" t="str">
        <f ca="1">_xlfn.XLOOKUP(__xlnm._FilterDatabase_15717[[#This Row],[SAPSA Number]],'DS Point summary'!A:A,'DS Point summary'!E:E)</f>
        <v>SS</v>
      </c>
      <c r="G50" s="132">
        <f ca="1">_xlfn.XLOOKUP(__xlnm._FilterDatabase_15717[[#This Row],[SAPSA Number]],'DS Point summary'!A:A,'DS Point summary'!F:F)</f>
        <v>63</v>
      </c>
      <c r="H50" s="21" t="s">
        <v>683</v>
      </c>
      <c r="I50" s="23">
        <f t="shared" si="4"/>
        <v>0</v>
      </c>
      <c r="J50" s="24">
        <f t="shared" si="2"/>
        <v>0</v>
      </c>
      <c r="K50" s="25">
        <v>0</v>
      </c>
      <c r="L50" s="26">
        <v>0</v>
      </c>
      <c r="M50" s="25">
        <v>0</v>
      </c>
      <c r="N50" s="26">
        <v>0</v>
      </c>
      <c r="O50" s="25">
        <v>0</v>
      </c>
      <c r="P50" s="26">
        <v>0</v>
      </c>
      <c r="Q50" s="25">
        <v>0</v>
      </c>
      <c r="R50" s="26">
        <v>0</v>
      </c>
      <c r="S50" s="25">
        <v>0</v>
      </c>
      <c r="T50" s="26">
        <v>0</v>
      </c>
      <c r="U50" s="25">
        <v>0</v>
      </c>
      <c r="V50" s="26">
        <v>0</v>
      </c>
    </row>
    <row r="51" spans="1:22" ht="14.45" customHeight="1" x14ac:dyDescent="0.25">
      <c r="A51" s="19">
        <f t="shared" si="3"/>
        <v>8</v>
      </c>
      <c r="B51" s="27">
        <v>645</v>
      </c>
      <c r="C51" s="129" t="str">
        <f>_xlfn.XLOOKUP(__xlnm._FilterDatabase_15717[[#This Row],[SAPSA Number]],'DS Point summary'!A:A,'DS Point summary'!B:B)</f>
        <v>Lukas Marthinus</v>
      </c>
      <c r="D51" s="129" t="str">
        <f>_xlfn.XLOOKUP(__xlnm._FilterDatabase_15717[[#This Row],[SAPSA Number]],'DS Point summary'!A:A,'DS Point summary'!C:C)</f>
        <v>Janse van Rensburg</v>
      </c>
      <c r="E51" s="130" t="str">
        <f>_xlfn.XLOOKUP(__xlnm._FilterDatabase_15717[[#This Row],[SAPSA Number]],'DS Point summary'!A:A,'DS Point summary'!D:D)</f>
        <v>LM</v>
      </c>
      <c r="F51" s="19" t="str">
        <f ca="1">_xlfn.XLOOKUP(__xlnm._FilterDatabase_15717[[#This Row],[SAPSA Number]],'DS Point summary'!A:A,'DS Point summary'!E:E)</f>
        <v xml:space="preserve"> </v>
      </c>
      <c r="G51" s="132">
        <f ca="1">_xlfn.XLOOKUP(__xlnm._FilterDatabase_15717[[#This Row],[SAPSA Number]],'DS Point summary'!A:A,'DS Point summary'!F:F)</f>
        <v>27</v>
      </c>
      <c r="H51" s="21" t="s">
        <v>683</v>
      </c>
      <c r="I51" s="23">
        <f t="shared" si="4"/>
        <v>0</v>
      </c>
      <c r="J51" s="24">
        <f t="shared" si="2"/>
        <v>0</v>
      </c>
      <c r="K51" s="25">
        <v>0</v>
      </c>
      <c r="L51" s="26">
        <v>0</v>
      </c>
      <c r="M51" s="25">
        <v>0</v>
      </c>
      <c r="N51" s="26">
        <v>0</v>
      </c>
      <c r="O51" s="25">
        <v>0</v>
      </c>
      <c r="P51" s="26">
        <v>0</v>
      </c>
      <c r="Q51" s="25">
        <v>0</v>
      </c>
      <c r="R51" s="26">
        <v>0</v>
      </c>
      <c r="S51" s="25">
        <v>0</v>
      </c>
      <c r="T51" s="26">
        <v>0</v>
      </c>
      <c r="U51" s="25">
        <v>0</v>
      </c>
      <c r="V51" s="26">
        <v>0</v>
      </c>
    </row>
    <row r="52" spans="1:22" ht="14.45" customHeight="1" x14ac:dyDescent="0.25">
      <c r="A52" s="19">
        <f t="shared" si="3"/>
        <v>8</v>
      </c>
      <c r="B52" s="27">
        <v>2655</v>
      </c>
      <c r="C52" s="129" t="str">
        <f>_xlfn.XLOOKUP(__xlnm._FilterDatabase_15717[[#This Row],[SAPSA Number]],'DS Point summary'!A:A,'DS Point summary'!B:B)</f>
        <v>Ruben</v>
      </c>
      <c r="D52" s="129" t="str">
        <f>_xlfn.XLOOKUP(__xlnm._FilterDatabase_15717[[#This Row],[SAPSA Number]],'DS Point summary'!A:A,'DS Point summary'!C:C)</f>
        <v>Joubert</v>
      </c>
      <c r="E52" s="130" t="str">
        <f>_xlfn.XLOOKUP(__xlnm._FilterDatabase_15717[[#This Row],[SAPSA Number]],'DS Point summary'!A:A,'DS Point summary'!D:D)</f>
        <v>R</v>
      </c>
      <c r="F52" s="19" t="str">
        <f>_xlfn.XLOOKUP(__xlnm._FilterDatabase_15717[[#This Row],[SAPSA Number]],'DS Point summary'!A:A,'DS Point summary'!E:E)</f>
        <v>S Jnr</v>
      </c>
      <c r="G52" s="132">
        <f ca="1">_xlfn.XLOOKUP(__xlnm._FilterDatabase_15717[[#This Row],[SAPSA Number]],'DS Point summary'!A:A,'DS Point summary'!F:F)</f>
        <v>15</v>
      </c>
      <c r="H52" s="21" t="s">
        <v>683</v>
      </c>
      <c r="I52" s="23">
        <f t="shared" si="4"/>
        <v>0</v>
      </c>
      <c r="J52" s="24">
        <f t="shared" si="2"/>
        <v>0</v>
      </c>
      <c r="K52" s="25">
        <v>0</v>
      </c>
      <c r="L52" s="26">
        <v>0</v>
      </c>
      <c r="M52" s="25">
        <v>0</v>
      </c>
      <c r="N52" s="26">
        <v>0</v>
      </c>
      <c r="O52" s="25">
        <v>0</v>
      </c>
      <c r="P52" s="26">
        <v>0</v>
      </c>
      <c r="Q52" s="25">
        <v>0</v>
      </c>
      <c r="R52" s="26">
        <v>0</v>
      </c>
      <c r="S52" s="25">
        <v>0</v>
      </c>
      <c r="T52" s="26">
        <v>0</v>
      </c>
      <c r="U52" s="25">
        <v>0</v>
      </c>
      <c r="V52" s="26">
        <v>0</v>
      </c>
    </row>
    <row r="53" spans="1:22" ht="14.45" customHeight="1" x14ac:dyDescent="0.25">
      <c r="A53" s="19">
        <f t="shared" si="3"/>
        <v>8</v>
      </c>
      <c r="B53" s="20">
        <v>3339</v>
      </c>
      <c r="C53" s="129" t="str">
        <f>_xlfn.XLOOKUP(__xlnm._FilterDatabase_15717[[#This Row],[SAPSA Number]],'DS Point summary'!A:A,'DS Point summary'!B:B)</f>
        <v>Hendrik Johannes</v>
      </c>
      <c r="D53" s="129" t="str">
        <f>_xlfn.XLOOKUP(__xlnm._FilterDatabase_15717[[#This Row],[SAPSA Number]],'DS Point summary'!A:A,'DS Point summary'!C:C)</f>
        <v>Joubert</v>
      </c>
      <c r="E53" s="130" t="str">
        <f>_xlfn.XLOOKUP(__xlnm._FilterDatabase_15717[[#This Row],[SAPSA Number]],'DS Point summary'!A:A,'DS Point summary'!D:D)</f>
        <v>HJ</v>
      </c>
      <c r="F53" s="19" t="str">
        <f ca="1">_xlfn.XLOOKUP(__xlnm._FilterDatabase_15717[[#This Row],[SAPSA Number]],'DS Point summary'!A:A,'DS Point summary'!E:E)</f>
        <v xml:space="preserve"> </v>
      </c>
      <c r="G53" s="132">
        <f ca="1">_xlfn.XLOOKUP(__xlnm._FilterDatabase_15717[[#This Row],[SAPSA Number]],'DS Point summary'!A:A,'DS Point summary'!F:F)</f>
        <v>49</v>
      </c>
      <c r="H53" s="21" t="s">
        <v>683</v>
      </c>
      <c r="I53" s="23">
        <f t="shared" si="4"/>
        <v>0</v>
      </c>
      <c r="J53" s="24">
        <f t="shared" si="2"/>
        <v>0</v>
      </c>
      <c r="K53" s="25">
        <v>0</v>
      </c>
      <c r="L53" s="26">
        <v>0</v>
      </c>
      <c r="M53" s="25">
        <v>0</v>
      </c>
      <c r="N53" s="26">
        <v>0</v>
      </c>
      <c r="O53" s="25">
        <v>0</v>
      </c>
      <c r="P53" s="26">
        <v>0</v>
      </c>
      <c r="Q53" s="25">
        <v>0</v>
      </c>
      <c r="R53" s="26">
        <v>0</v>
      </c>
      <c r="S53" s="25">
        <v>0</v>
      </c>
      <c r="T53" s="26">
        <v>0</v>
      </c>
      <c r="U53" s="25">
        <v>0</v>
      </c>
      <c r="V53" s="26">
        <v>0</v>
      </c>
    </row>
    <row r="54" spans="1:22" ht="14.45" customHeight="1" x14ac:dyDescent="0.25">
      <c r="A54" s="19">
        <f>RANK(J54,J$2:J$142,0)</f>
        <v>8</v>
      </c>
      <c r="B54" s="27">
        <v>1684</v>
      </c>
      <c r="C54" s="129" t="str">
        <f>_xlfn.XLOOKUP(__xlnm._FilterDatabase_15717[[#This Row],[SAPSA Number]],'DS Point summary'!A:A,'DS Point summary'!B:B)</f>
        <v>Ockert Tobias</v>
      </c>
      <c r="D54" s="129" t="str">
        <f>_xlfn.XLOOKUP(__xlnm._FilterDatabase_15717[[#This Row],[SAPSA Number]],'DS Point summary'!A:A,'DS Point summary'!C:C)</f>
        <v>Kanis</v>
      </c>
      <c r="E54" s="130" t="str">
        <f>_xlfn.XLOOKUP(__xlnm._FilterDatabase_15717[[#This Row],[SAPSA Number]],'DS Point summary'!A:A,'DS Point summary'!D:D)</f>
        <v>OT</v>
      </c>
      <c r="F54" s="19" t="str">
        <f ca="1">_xlfn.XLOOKUP(__xlnm._FilterDatabase_15717[[#This Row],[SAPSA Number]],'DS Point summary'!A:A,'DS Point summary'!E:E)</f>
        <v>S</v>
      </c>
      <c r="G54" s="132">
        <f ca="1">_xlfn.XLOOKUP(__xlnm._FilterDatabase_15717[[#This Row],[SAPSA Number]],'DS Point summary'!A:A,'DS Point summary'!F:F)</f>
        <v>58</v>
      </c>
      <c r="H54" s="21" t="s">
        <v>683</v>
      </c>
      <c r="I54" s="23">
        <f t="shared" si="4"/>
        <v>0</v>
      </c>
      <c r="J54" s="24">
        <f t="shared" si="2"/>
        <v>0</v>
      </c>
      <c r="K54" s="25">
        <v>0</v>
      </c>
      <c r="L54" s="26">
        <v>0</v>
      </c>
      <c r="M54" s="25">
        <v>0</v>
      </c>
      <c r="N54" s="26">
        <v>0</v>
      </c>
      <c r="O54" s="25">
        <v>0</v>
      </c>
      <c r="P54" s="26">
        <v>0</v>
      </c>
      <c r="Q54" s="25">
        <v>0</v>
      </c>
      <c r="R54" s="26">
        <v>0</v>
      </c>
      <c r="S54" s="25">
        <v>0</v>
      </c>
      <c r="T54" s="26">
        <v>0</v>
      </c>
      <c r="U54" s="25">
        <v>0</v>
      </c>
      <c r="V54" s="26">
        <v>0</v>
      </c>
    </row>
    <row r="55" spans="1:22" ht="14.45" customHeight="1" x14ac:dyDescent="0.25">
      <c r="A55" s="19">
        <f t="shared" ref="A55:A86" si="5">RANK(J55,J$2:J$138,0)</f>
        <v>8</v>
      </c>
      <c r="B55" s="27">
        <v>4094</v>
      </c>
      <c r="C55" s="129" t="str">
        <f>_xlfn.XLOOKUP(__xlnm._FilterDatabase_15717[[#This Row],[SAPSA Number]],'DS Point summary'!A:A,'DS Point summary'!B:B)</f>
        <v>Johan</v>
      </c>
      <c r="D55" s="129" t="str">
        <f>_xlfn.XLOOKUP(__xlnm._FilterDatabase_15717[[#This Row],[SAPSA Number]],'DS Point summary'!A:A,'DS Point summary'!C:C)</f>
        <v>Kemp</v>
      </c>
      <c r="E55" s="130" t="str">
        <f>_xlfn.XLOOKUP(__xlnm._FilterDatabase_15717[[#This Row],[SAPSA Number]],'DS Point summary'!A:A,'DS Point summary'!D:D)</f>
        <v>J</v>
      </c>
      <c r="F55" s="19" t="str">
        <f ca="1">_xlfn.XLOOKUP(__xlnm._FilterDatabase_15717[[#This Row],[SAPSA Number]],'DS Point summary'!A:A,'DS Point summary'!E:E)</f>
        <v xml:space="preserve"> </v>
      </c>
      <c r="G55" s="132">
        <f ca="1">_xlfn.XLOOKUP(__xlnm._FilterDatabase_15717[[#This Row],[SAPSA Number]],'DS Point summary'!A:A,'DS Point summary'!F:F)</f>
        <v>40</v>
      </c>
      <c r="H55" s="21" t="s">
        <v>683</v>
      </c>
      <c r="I55" s="23">
        <f t="shared" si="4"/>
        <v>0</v>
      </c>
      <c r="J55" s="24">
        <f t="shared" si="2"/>
        <v>0</v>
      </c>
      <c r="K55" s="25">
        <v>0</v>
      </c>
      <c r="L55" s="26">
        <v>0</v>
      </c>
      <c r="M55" s="25">
        <v>0</v>
      </c>
      <c r="N55" s="26">
        <v>0</v>
      </c>
      <c r="O55" s="25">
        <v>0</v>
      </c>
      <c r="P55" s="26">
        <v>0</v>
      </c>
      <c r="Q55" s="25">
        <v>0</v>
      </c>
      <c r="R55" s="26">
        <v>0</v>
      </c>
      <c r="S55" s="25">
        <v>0</v>
      </c>
      <c r="T55" s="26">
        <v>0</v>
      </c>
      <c r="U55" s="25">
        <v>0</v>
      </c>
      <c r="V55" s="26">
        <v>0</v>
      </c>
    </row>
    <row r="56" spans="1:22" ht="14.45" customHeight="1" x14ac:dyDescent="0.25">
      <c r="A56" s="19">
        <f t="shared" si="5"/>
        <v>8</v>
      </c>
      <c r="B56" s="27">
        <v>6434</v>
      </c>
      <c r="C56" s="129" t="str">
        <f>_xlfn.XLOOKUP(__xlnm._FilterDatabase_15717[[#This Row],[SAPSA Number]],'DS Point summary'!A:A,'DS Point summary'!B:B)</f>
        <v>Francois Robert</v>
      </c>
      <c r="D56" s="129" t="str">
        <f>_xlfn.XLOOKUP(__xlnm._FilterDatabase_15717[[#This Row],[SAPSA Number]],'DS Point summary'!A:A,'DS Point summary'!C:C)</f>
        <v>Koekemoer</v>
      </c>
      <c r="E56" s="130" t="str">
        <f>_xlfn.XLOOKUP(__xlnm._FilterDatabase_15717[[#This Row],[SAPSA Number]],'DS Point summary'!A:A,'DS Point summary'!D:D)</f>
        <v>FR</v>
      </c>
      <c r="F56" s="19" t="str">
        <f ca="1">_xlfn.XLOOKUP(__xlnm._FilterDatabase_15717[[#This Row],[SAPSA Number]],'DS Point summary'!A:A,'DS Point summary'!E:E)</f>
        <v xml:space="preserve"> </v>
      </c>
      <c r="G56" s="132">
        <f ca="1">_xlfn.XLOOKUP(__xlnm._FilterDatabase_15717[[#This Row],[SAPSA Number]],'DS Point summary'!A:A,'DS Point summary'!F:F)</f>
        <v>41</v>
      </c>
      <c r="H56" s="21" t="s">
        <v>683</v>
      </c>
      <c r="I56" s="23">
        <f t="shared" si="4"/>
        <v>0</v>
      </c>
      <c r="J56" s="24">
        <f t="shared" si="2"/>
        <v>0</v>
      </c>
      <c r="K56" s="25">
        <v>0</v>
      </c>
      <c r="L56" s="26">
        <v>0</v>
      </c>
      <c r="M56" s="25">
        <v>0</v>
      </c>
      <c r="N56" s="26">
        <v>0</v>
      </c>
      <c r="O56" s="25">
        <v>0</v>
      </c>
      <c r="P56" s="26">
        <v>0</v>
      </c>
      <c r="Q56" s="25">
        <v>0</v>
      </c>
      <c r="R56" s="26">
        <v>0</v>
      </c>
      <c r="S56" s="25">
        <v>0</v>
      </c>
      <c r="T56" s="26">
        <v>0</v>
      </c>
      <c r="U56" s="25">
        <v>0</v>
      </c>
      <c r="V56" s="26">
        <v>0</v>
      </c>
    </row>
    <row r="57" spans="1:22" ht="14.45" customHeight="1" x14ac:dyDescent="0.25">
      <c r="A57" s="19">
        <f t="shared" si="5"/>
        <v>8</v>
      </c>
      <c r="B57" s="20">
        <v>191</v>
      </c>
      <c r="C57" s="129" t="str">
        <f>_xlfn.XLOOKUP(__xlnm._FilterDatabase_15717[[#This Row],[SAPSA Number]],'DS Point summary'!A:A,'DS Point summary'!B:B)</f>
        <v>Joseph John</v>
      </c>
      <c r="D57" s="129" t="str">
        <f>_xlfn.XLOOKUP(__xlnm._FilterDatabase_15717[[#This Row],[SAPSA Number]],'DS Point summary'!A:A,'DS Point summary'!C:C)</f>
        <v>Kriel</v>
      </c>
      <c r="E57" s="130" t="str">
        <f>_xlfn.XLOOKUP(__xlnm._FilterDatabase_15717[[#This Row],[SAPSA Number]],'DS Point summary'!A:A,'DS Point summary'!D:D)</f>
        <v>JJ</v>
      </c>
      <c r="F57" s="19" t="str">
        <f ca="1">_xlfn.XLOOKUP(__xlnm._FilterDatabase_15717[[#This Row],[SAPSA Number]],'DS Point summary'!A:A,'DS Point summary'!E:E)</f>
        <v>S</v>
      </c>
      <c r="G57" s="132">
        <f ca="1">_xlfn.XLOOKUP(__xlnm._FilterDatabase_15717[[#This Row],[SAPSA Number]],'DS Point summary'!A:A,'DS Point summary'!F:F)</f>
        <v>59</v>
      </c>
      <c r="H57" s="21" t="s">
        <v>683</v>
      </c>
      <c r="I57" s="23">
        <f t="shared" si="4"/>
        <v>0</v>
      </c>
      <c r="J57" s="24">
        <f t="shared" si="2"/>
        <v>0</v>
      </c>
      <c r="K57" s="25">
        <v>0</v>
      </c>
      <c r="L57" s="26">
        <v>0</v>
      </c>
      <c r="M57" s="25">
        <v>0</v>
      </c>
      <c r="N57" s="26">
        <v>0</v>
      </c>
      <c r="O57" s="25">
        <v>0</v>
      </c>
      <c r="P57" s="26">
        <v>0</v>
      </c>
      <c r="Q57" s="25">
        <v>0</v>
      </c>
      <c r="R57" s="26">
        <v>0</v>
      </c>
      <c r="S57" s="25">
        <v>0</v>
      </c>
      <c r="T57" s="26">
        <v>0</v>
      </c>
      <c r="U57" s="25">
        <v>0</v>
      </c>
      <c r="V57" s="26">
        <v>0</v>
      </c>
    </row>
    <row r="58" spans="1:22" ht="14.45" customHeight="1" x14ac:dyDescent="0.25">
      <c r="A58" s="19">
        <f t="shared" si="5"/>
        <v>8</v>
      </c>
      <c r="B58" s="28">
        <v>199</v>
      </c>
      <c r="C58" s="129" t="str">
        <f>_xlfn.XLOOKUP(__xlnm._FilterDatabase_15717[[#This Row],[SAPSA Number]],'DS Point summary'!A:A,'DS Point summary'!B:B)</f>
        <v>Susanna Johanna</v>
      </c>
      <c r="D58" s="129" t="str">
        <f>_xlfn.XLOOKUP(__xlnm._FilterDatabase_15717[[#This Row],[SAPSA Number]],'DS Point summary'!A:A,'DS Point summary'!C:C)</f>
        <v>Kriel</v>
      </c>
      <c r="E58" s="130" t="str">
        <f>_xlfn.XLOOKUP(__xlnm._FilterDatabase_15717[[#This Row],[SAPSA Number]],'DS Point summary'!A:A,'DS Point summary'!D:D)</f>
        <v>SJ</v>
      </c>
      <c r="F58" s="19" t="str">
        <f>_xlfn.XLOOKUP(__xlnm._FilterDatabase_15717[[#This Row],[SAPSA Number]],'DS Point summary'!A:A,'DS Point summary'!E:E)</f>
        <v>Lady</v>
      </c>
      <c r="G58" s="132">
        <f ca="1">_xlfn.XLOOKUP(__xlnm._FilterDatabase_15717[[#This Row],[SAPSA Number]],'DS Point summary'!A:A,'DS Point summary'!F:F)</f>
        <v>58</v>
      </c>
      <c r="H58" s="21" t="s">
        <v>683</v>
      </c>
      <c r="I58" s="23">
        <f t="shared" si="4"/>
        <v>0</v>
      </c>
      <c r="J58" s="24">
        <f t="shared" si="2"/>
        <v>0</v>
      </c>
      <c r="K58" s="25">
        <v>0</v>
      </c>
      <c r="L58" s="26">
        <v>0</v>
      </c>
      <c r="M58" s="25">
        <v>0</v>
      </c>
      <c r="N58" s="26">
        <v>0</v>
      </c>
      <c r="O58" s="25">
        <v>0</v>
      </c>
      <c r="P58" s="26">
        <v>0</v>
      </c>
      <c r="Q58" s="25">
        <v>0</v>
      </c>
      <c r="R58" s="26">
        <v>0</v>
      </c>
      <c r="S58" s="25">
        <v>0</v>
      </c>
      <c r="T58" s="26">
        <v>0</v>
      </c>
      <c r="U58" s="25">
        <v>0</v>
      </c>
      <c r="V58" s="26">
        <v>0</v>
      </c>
    </row>
    <row r="59" spans="1:22" ht="14.45" customHeight="1" x14ac:dyDescent="0.25">
      <c r="A59" s="19">
        <f t="shared" si="5"/>
        <v>8</v>
      </c>
      <c r="B59" s="28">
        <v>404</v>
      </c>
      <c r="C59" s="129" t="str">
        <f>_xlfn.XLOOKUP(__xlnm._FilterDatabase_15717[[#This Row],[SAPSA Number]],'DS Point summary'!A:A,'DS Point summary'!B:B)</f>
        <v>Heinrich Gothfried</v>
      </c>
      <c r="D59" s="129" t="str">
        <f>_xlfn.XLOOKUP(__xlnm._FilterDatabase_15717[[#This Row],[SAPSA Number]],'DS Point summary'!A:A,'DS Point summary'!C:C)</f>
        <v>Kruger</v>
      </c>
      <c r="E59" s="130" t="str">
        <f>_xlfn.XLOOKUP(__xlnm._FilterDatabase_15717[[#This Row],[SAPSA Number]],'DS Point summary'!A:A,'DS Point summary'!D:D)</f>
        <v>HG</v>
      </c>
      <c r="F59" s="19" t="str">
        <f ca="1">_xlfn.XLOOKUP(__xlnm._FilterDatabase_15717[[#This Row],[SAPSA Number]],'DS Point summary'!A:A,'DS Point summary'!E:E)</f>
        <v>SS</v>
      </c>
      <c r="G59" s="132">
        <f ca="1">_xlfn.XLOOKUP(__xlnm._FilterDatabase_15717[[#This Row],[SAPSA Number]],'DS Point summary'!A:A,'DS Point summary'!F:F)</f>
        <v>66</v>
      </c>
      <c r="H59" s="21" t="s">
        <v>683</v>
      </c>
      <c r="I59" s="23">
        <f t="shared" si="4"/>
        <v>0</v>
      </c>
      <c r="J59" s="24">
        <f t="shared" si="2"/>
        <v>0</v>
      </c>
      <c r="K59" s="25">
        <v>0</v>
      </c>
      <c r="L59" s="26">
        <v>0</v>
      </c>
      <c r="M59" s="25">
        <v>0</v>
      </c>
      <c r="N59" s="26">
        <v>0</v>
      </c>
      <c r="O59" s="25">
        <v>0</v>
      </c>
      <c r="P59" s="26">
        <v>0</v>
      </c>
      <c r="Q59" s="25">
        <v>0</v>
      </c>
      <c r="R59" s="26">
        <v>0</v>
      </c>
      <c r="S59" s="25">
        <v>0</v>
      </c>
      <c r="T59" s="26">
        <v>0</v>
      </c>
      <c r="U59" s="25">
        <v>0</v>
      </c>
      <c r="V59" s="26">
        <v>0</v>
      </c>
    </row>
    <row r="60" spans="1:22" ht="14.45" customHeight="1" x14ac:dyDescent="0.25">
      <c r="A60" s="19">
        <f t="shared" si="5"/>
        <v>8</v>
      </c>
      <c r="B60" s="28">
        <v>4315</v>
      </c>
      <c r="C60" s="129" t="str">
        <f>_xlfn.XLOOKUP(__xlnm._FilterDatabase_15717[[#This Row],[SAPSA Number]],'DS Point summary'!A:A,'DS Point summary'!B:B)</f>
        <v>Jessica</v>
      </c>
      <c r="D60" s="129" t="str">
        <f>_xlfn.XLOOKUP(__xlnm._FilterDatabase_15717[[#This Row],[SAPSA Number]],'DS Point summary'!A:A,'DS Point summary'!C:C)</f>
        <v>Kruger</v>
      </c>
      <c r="E60" s="130" t="str">
        <f>_xlfn.XLOOKUP(__xlnm._FilterDatabase_15717[[#This Row],[SAPSA Number]],'DS Point summary'!A:A,'DS Point summary'!D:D)</f>
        <v>J</v>
      </c>
      <c r="F60" s="19" t="str">
        <f>_xlfn.XLOOKUP(__xlnm._FilterDatabase_15717[[#This Row],[SAPSA Number]],'DS Point summary'!A:A,'DS Point summary'!E:E)</f>
        <v>Lady</v>
      </c>
      <c r="G60" s="132">
        <f ca="1">_xlfn.XLOOKUP(__xlnm._FilterDatabase_15717[[#This Row],[SAPSA Number]],'DS Point summary'!A:A,'DS Point summary'!F:F)</f>
        <v>39</v>
      </c>
      <c r="H60" s="21" t="s">
        <v>683</v>
      </c>
      <c r="I60" s="23">
        <f t="shared" si="4"/>
        <v>0</v>
      </c>
      <c r="J60" s="24">
        <f t="shared" si="2"/>
        <v>0</v>
      </c>
      <c r="K60" s="25">
        <v>0</v>
      </c>
      <c r="L60" s="26">
        <v>0</v>
      </c>
      <c r="M60" s="25">
        <v>0</v>
      </c>
      <c r="N60" s="26">
        <v>0</v>
      </c>
      <c r="O60" s="25">
        <v>0</v>
      </c>
      <c r="P60" s="26">
        <v>0</v>
      </c>
      <c r="Q60" s="25">
        <v>0</v>
      </c>
      <c r="R60" s="26">
        <v>0</v>
      </c>
      <c r="S60" s="25">
        <v>0</v>
      </c>
      <c r="T60" s="26">
        <v>0</v>
      </c>
      <c r="U60" s="25">
        <v>0</v>
      </c>
      <c r="V60" s="26">
        <v>0</v>
      </c>
    </row>
    <row r="61" spans="1:22" ht="14.45" customHeight="1" x14ac:dyDescent="0.25">
      <c r="A61" s="19">
        <f t="shared" si="5"/>
        <v>8</v>
      </c>
      <c r="B61" s="28">
        <v>252</v>
      </c>
      <c r="C61" s="129" t="str">
        <f>_xlfn.XLOOKUP(__xlnm._FilterDatabase_15717[[#This Row],[SAPSA Number]],'DS Point summary'!A:A,'DS Point summary'!B:B)</f>
        <v>Deon</v>
      </c>
      <c r="D61" s="129" t="str">
        <f>_xlfn.XLOOKUP(__xlnm._FilterDatabase_15717[[#This Row],[SAPSA Number]],'DS Point summary'!A:A,'DS Point summary'!C:C)</f>
        <v>Labuschagne</v>
      </c>
      <c r="E61" s="130" t="str">
        <f>_xlfn.XLOOKUP(__xlnm._FilterDatabase_15717[[#This Row],[SAPSA Number]],'DS Point summary'!A:A,'DS Point summary'!D:D)</f>
        <v>D</v>
      </c>
      <c r="F61" s="19" t="str">
        <f ca="1">_xlfn.XLOOKUP(__xlnm._FilterDatabase_15717[[#This Row],[SAPSA Number]],'DS Point summary'!A:A,'DS Point summary'!E:E)</f>
        <v>SS</v>
      </c>
      <c r="G61" s="132">
        <f ca="1">_xlfn.XLOOKUP(__xlnm._FilterDatabase_15717[[#This Row],[SAPSA Number]],'DS Point summary'!A:A,'DS Point summary'!F:F)</f>
        <v>67</v>
      </c>
      <c r="H61" s="21" t="s">
        <v>683</v>
      </c>
      <c r="I61" s="23">
        <f t="shared" si="4"/>
        <v>0</v>
      </c>
      <c r="J61" s="24">
        <f t="shared" si="2"/>
        <v>0</v>
      </c>
      <c r="K61" s="25">
        <v>0</v>
      </c>
      <c r="L61" s="26">
        <v>0</v>
      </c>
      <c r="M61" s="25">
        <v>0</v>
      </c>
      <c r="N61" s="26">
        <v>0</v>
      </c>
      <c r="O61" s="25">
        <v>0</v>
      </c>
      <c r="P61" s="26">
        <v>0</v>
      </c>
      <c r="Q61" s="25">
        <v>0</v>
      </c>
      <c r="R61" s="26">
        <v>0</v>
      </c>
      <c r="S61" s="25">
        <v>0</v>
      </c>
      <c r="T61" s="26">
        <v>0</v>
      </c>
      <c r="U61" s="25">
        <v>0</v>
      </c>
      <c r="V61" s="26">
        <v>0</v>
      </c>
    </row>
    <row r="62" spans="1:22" ht="14.45" customHeight="1" x14ac:dyDescent="0.25">
      <c r="A62" s="19">
        <f t="shared" si="5"/>
        <v>8</v>
      </c>
      <c r="B62" s="43">
        <v>949</v>
      </c>
      <c r="C62" s="129" t="str">
        <f>_xlfn.XLOOKUP(__xlnm._FilterDatabase_15717[[#This Row],[SAPSA Number]],'DS Point summary'!A:A,'DS Point summary'!B:B)</f>
        <v>Peter</v>
      </c>
      <c r="D62" s="129" t="str">
        <f>_xlfn.XLOOKUP(__xlnm._FilterDatabase_15717[[#This Row],[SAPSA Number]],'DS Point summary'!A:A,'DS Point summary'!C:C)</f>
        <v>Lazarides</v>
      </c>
      <c r="E62" s="130" t="str">
        <f>_xlfn.XLOOKUP(__xlnm._FilterDatabase_15717[[#This Row],[SAPSA Number]],'DS Point summary'!A:A,'DS Point summary'!D:D)</f>
        <v>P</v>
      </c>
      <c r="F62" s="19" t="str">
        <f ca="1">_xlfn.XLOOKUP(__xlnm._FilterDatabase_15717[[#This Row],[SAPSA Number]],'DS Point summary'!A:A,'DS Point summary'!E:E)</f>
        <v>S</v>
      </c>
      <c r="G62" s="132">
        <f ca="1">_xlfn.XLOOKUP(__xlnm._FilterDatabase_15717[[#This Row],[SAPSA Number]],'DS Point summary'!A:A,'DS Point summary'!F:F)</f>
        <v>60</v>
      </c>
      <c r="H62" s="21" t="s">
        <v>683</v>
      </c>
      <c r="I62" s="23">
        <f t="shared" si="4"/>
        <v>0</v>
      </c>
      <c r="J62" s="24">
        <f t="shared" si="2"/>
        <v>0</v>
      </c>
      <c r="K62" s="25">
        <v>0</v>
      </c>
      <c r="L62" s="26">
        <v>0</v>
      </c>
      <c r="M62" s="25">
        <v>0</v>
      </c>
      <c r="N62" s="26">
        <v>0</v>
      </c>
      <c r="O62" s="25">
        <v>0</v>
      </c>
      <c r="P62" s="26">
        <v>0</v>
      </c>
      <c r="Q62" s="25">
        <v>0</v>
      </c>
      <c r="R62" s="26">
        <v>0</v>
      </c>
      <c r="S62" s="25">
        <v>0</v>
      </c>
      <c r="T62" s="26">
        <v>0</v>
      </c>
      <c r="U62" s="25">
        <v>0</v>
      </c>
      <c r="V62" s="26">
        <v>0</v>
      </c>
    </row>
    <row r="63" spans="1:22" ht="14.45" customHeight="1" x14ac:dyDescent="0.25">
      <c r="A63" s="19">
        <f t="shared" si="5"/>
        <v>8</v>
      </c>
      <c r="B63" s="29">
        <v>2651</v>
      </c>
      <c r="C63" s="129" t="str">
        <f>_xlfn.XLOOKUP(__xlnm._FilterDatabase_15717[[#This Row],[SAPSA Number]],'DS Point summary'!A:A,'DS Point summary'!B:B)</f>
        <v>Paul Herman</v>
      </c>
      <c r="D63" s="129" t="str">
        <f>_xlfn.XLOOKUP(__xlnm._FilterDatabase_15717[[#This Row],[SAPSA Number]],'DS Point summary'!A:A,'DS Point summary'!C:C)</f>
        <v>Leuschner</v>
      </c>
      <c r="E63" s="130" t="str">
        <f>_xlfn.XLOOKUP(__xlnm._FilterDatabase_15717[[#This Row],[SAPSA Number]],'DS Point summary'!A:A,'DS Point summary'!D:D)</f>
        <v>PH</v>
      </c>
      <c r="F63" s="19" t="str">
        <f ca="1">_xlfn.XLOOKUP(__xlnm._FilterDatabase_15717[[#This Row],[SAPSA Number]],'DS Point summary'!A:A,'DS Point summary'!E:E)</f>
        <v xml:space="preserve"> </v>
      </c>
      <c r="G63" s="132">
        <f ca="1">_xlfn.XLOOKUP(__xlnm._FilterDatabase_15717[[#This Row],[SAPSA Number]],'DS Point summary'!A:A,'DS Point summary'!F:F)</f>
        <v>49</v>
      </c>
      <c r="H63" s="21" t="s">
        <v>683</v>
      </c>
      <c r="I63" s="23">
        <f t="shared" si="4"/>
        <v>0</v>
      </c>
      <c r="J63" s="24">
        <f t="shared" si="2"/>
        <v>0</v>
      </c>
      <c r="K63" s="25">
        <v>0</v>
      </c>
      <c r="L63" s="26">
        <v>0</v>
      </c>
      <c r="M63" s="25">
        <v>0</v>
      </c>
      <c r="N63" s="26">
        <v>0</v>
      </c>
      <c r="O63" s="25">
        <v>0</v>
      </c>
      <c r="P63" s="26">
        <v>0</v>
      </c>
      <c r="Q63" s="25">
        <v>0</v>
      </c>
      <c r="R63" s="26">
        <v>0</v>
      </c>
      <c r="S63" s="25">
        <v>0</v>
      </c>
      <c r="T63" s="26">
        <v>0</v>
      </c>
      <c r="U63" s="25">
        <v>0</v>
      </c>
      <c r="V63" s="26">
        <v>0</v>
      </c>
    </row>
    <row r="64" spans="1:22" x14ac:dyDescent="0.25">
      <c r="A64" s="19">
        <f t="shared" si="5"/>
        <v>8</v>
      </c>
      <c r="B64" s="28">
        <v>3810</v>
      </c>
      <c r="C64" s="129" t="str">
        <f>_xlfn.XLOOKUP(__xlnm._FilterDatabase_15717[[#This Row],[SAPSA Number]],'DS Point summary'!A:A,'DS Point summary'!B:B)</f>
        <v>Roelof</v>
      </c>
      <c r="D64" s="129" t="str">
        <f>_xlfn.XLOOKUP(__xlnm._FilterDatabase_15717[[#This Row],[SAPSA Number]],'DS Point summary'!A:A,'DS Point summary'!C:C)</f>
        <v>Liebenberg</v>
      </c>
      <c r="E64" s="130" t="str">
        <f>_xlfn.XLOOKUP(__xlnm._FilterDatabase_15717[[#This Row],[SAPSA Number]],'DS Point summary'!A:A,'DS Point summary'!D:D)</f>
        <v>R</v>
      </c>
      <c r="F64" s="19" t="str">
        <f ca="1">_xlfn.XLOOKUP(__xlnm._FilterDatabase_15717[[#This Row],[SAPSA Number]],'DS Point summary'!A:A,'DS Point summary'!E:E)</f>
        <v>S</v>
      </c>
      <c r="G64" s="132">
        <f ca="1">_xlfn.XLOOKUP(__xlnm._FilterDatabase_15717[[#This Row],[SAPSA Number]],'DS Point summary'!A:A,'DS Point summary'!F:F)</f>
        <v>54</v>
      </c>
      <c r="H64" s="21" t="s">
        <v>683</v>
      </c>
      <c r="I64" s="23">
        <f t="shared" si="4"/>
        <v>0</v>
      </c>
      <c r="J64" s="24">
        <f t="shared" si="2"/>
        <v>0</v>
      </c>
      <c r="K64" s="25">
        <v>0</v>
      </c>
      <c r="L64" s="26">
        <v>0</v>
      </c>
      <c r="M64" s="25">
        <v>0</v>
      </c>
      <c r="N64" s="26">
        <v>0</v>
      </c>
      <c r="O64" s="25">
        <v>0</v>
      </c>
      <c r="P64" s="26">
        <v>0</v>
      </c>
      <c r="Q64" s="25">
        <v>0</v>
      </c>
      <c r="R64" s="26">
        <v>0</v>
      </c>
      <c r="S64" s="25">
        <v>0</v>
      </c>
      <c r="T64" s="26">
        <v>0</v>
      </c>
      <c r="U64" s="25">
        <v>0</v>
      </c>
      <c r="V64" s="26">
        <v>0</v>
      </c>
    </row>
    <row r="65" spans="1:22" x14ac:dyDescent="0.25">
      <c r="A65" s="19">
        <f t="shared" si="5"/>
        <v>8</v>
      </c>
      <c r="B65" s="43">
        <v>6395</v>
      </c>
      <c r="C65" s="129" t="str">
        <f>_xlfn.XLOOKUP(__xlnm._FilterDatabase_15717[[#This Row],[SAPSA Number]],'DS Point summary'!A:A,'DS Point summary'!B:B)</f>
        <v>Andre Jacque</v>
      </c>
      <c r="D65" s="129" t="str">
        <f>_xlfn.XLOOKUP(__xlnm._FilterDatabase_15717[[#This Row],[SAPSA Number]],'DS Point summary'!A:A,'DS Point summary'!C:C)</f>
        <v>Loubser</v>
      </c>
      <c r="E65" s="130" t="str">
        <f>_xlfn.XLOOKUP(__xlnm._FilterDatabase_15717[[#This Row],[SAPSA Number]],'DS Point summary'!A:A,'DS Point summary'!D:D)</f>
        <v>AJP</v>
      </c>
      <c r="F65" s="19" t="str">
        <f ca="1">_xlfn.XLOOKUP(__xlnm._FilterDatabase_15717[[#This Row],[SAPSA Number]],'DS Point summary'!A:A,'DS Point summary'!E:E)</f>
        <v>S</v>
      </c>
      <c r="G65" s="132">
        <f ca="1">_xlfn.XLOOKUP(__xlnm._FilterDatabase_15717[[#This Row],[SAPSA Number]],'DS Point summary'!A:A,'DS Point summary'!F:F)</f>
        <v>54</v>
      </c>
      <c r="H65" s="21" t="s">
        <v>683</v>
      </c>
      <c r="I65" s="23">
        <f t="shared" si="4"/>
        <v>0</v>
      </c>
      <c r="J65" s="24">
        <f t="shared" si="2"/>
        <v>0</v>
      </c>
      <c r="K65" s="25">
        <v>0</v>
      </c>
      <c r="L65" s="26">
        <v>0</v>
      </c>
      <c r="M65" s="25">
        <v>0</v>
      </c>
      <c r="N65" s="26">
        <v>0</v>
      </c>
      <c r="O65" s="25">
        <v>0</v>
      </c>
      <c r="P65" s="26">
        <v>0</v>
      </c>
      <c r="Q65" s="25">
        <v>0</v>
      </c>
      <c r="R65" s="26">
        <v>0</v>
      </c>
      <c r="S65" s="25">
        <v>0</v>
      </c>
      <c r="T65" s="26">
        <v>0</v>
      </c>
      <c r="U65" s="25">
        <v>0</v>
      </c>
      <c r="V65" s="26">
        <v>0</v>
      </c>
    </row>
    <row r="66" spans="1:22" x14ac:dyDescent="0.25">
      <c r="A66" s="19">
        <f t="shared" si="5"/>
        <v>8</v>
      </c>
      <c r="B66" s="28">
        <v>683</v>
      </c>
      <c r="C66" s="129" t="str">
        <f>_xlfn.XLOOKUP(__xlnm._FilterDatabase_15717[[#This Row],[SAPSA Number]],'DS Point summary'!A:A,'DS Point summary'!B:B)</f>
        <v>Ivor</v>
      </c>
      <c r="D66" s="129" t="str">
        <f>_xlfn.XLOOKUP(__xlnm._FilterDatabase_15717[[#This Row],[SAPSA Number]],'DS Point summary'!A:A,'DS Point summary'!C:C)</f>
        <v>Marais</v>
      </c>
      <c r="E66" s="130" t="str">
        <f>_xlfn.XLOOKUP(__xlnm._FilterDatabase_15717[[#This Row],[SAPSA Number]],'DS Point summary'!A:A,'DS Point summary'!D:D)</f>
        <v>I</v>
      </c>
      <c r="F66" s="19" t="str">
        <f ca="1">_xlfn.XLOOKUP(__xlnm._FilterDatabase_15717[[#This Row],[SAPSA Number]],'DS Point summary'!A:A,'DS Point summary'!E:E)</f>
        <v>S</v>
      </c>
      <c r="G66" s="132">
        <f ca="1">_xlfn.XLOOKUP(__xlnm._FilterDatabase_15717[[#This Row],[SAPSA Number]],'DS Point summary'!A:A,'DS Point summary'!F:F)</f>
        <v>55</v>
      </c>
      <c r="H66" s="21" t="s">
        <v>683</v>
      </c>
      <c r="I66" s="23">
        <f t="shared" ref="I66:I97" si="6">(IF(K66&gt;0,1,0)+(IF(L66&gt;0,1,0))+(IF(M66&gt;0,1,0))+(IF(N66&gt;0,1,0))+(IF(O66&gt;0,1,0))+(IF(P66&gt;0,1,0))+(IF(Q66&gt;0,1,0))+(IF(R66&gt;0,1,0))+(IF(S66&gt;0,1,0))+(IF(T66&gt;0,1,0))+(IF(U66&gt;0,1,0))+(IF(V66&gt;0,1,0)))</f>
        <v>0</v>
      </c>
      <c r="J66" s="24">
        <f t="shared" ref="J66:J123" si="7">(LARGE(K66:U66,1)+LARGE(K66:U66,2)+LARGE(K66:U66,3)+LARGE(K66:U66,4)+LARGE(K66:U66,5))/5</f>
        <v>0</v>
      </c>
      <c r="K66" s="25">
        <v>0</v>
      </c>
      <c r="L66" s="26">
        <v>0</v>
      </c>
      <c r="M66" s="25">
        <v>0</v>
      </c>
      <c r="N66" s="26">
        <v>0</v>
      </c>
      <c r="O66" s="25">
        <v>0</v>
      </c>
      <c r="P66" s="26">
        <v>0</v>
      </c>
      <c r="Q66" s="25">
        <v>0</v>
      </c>
      <c r="R66" s="26">
        <v>0</v>
      </c>
      <c r="S66" s="25">
        <v>0</v>
      </c>
      <c r="T66" s="26">
        <v>0</v>
      </c>
      <c r="U66" s="25">
        <v>0</v>
      </c>
      <c r="V66" s="26">
        <v>0</v>
      </c>
    </row>
    <row r="67" spans="1:22" x14ac:dyDescent="0.25">
      <c r="A67" s="19">
        <f t="shared" si="5"/>
        <v>8</v>
      </c>
      <c r="B67" s="43">
        <v>888</v>
      </c>
      <c r="C67" s="129" t="str">
        <f>_xlfn.XLOOKUP(__xlnm._FilterDatabase_15717[[#This Row],[SAPSA Number]],'DS Point summary'!A:A,'DS Point summary'!B:B)</f>
        <v>Yolandi Elaine</v>
      </c>
      <c r="D67" s="129" t="str">
        <f>_xlfn.XLOOKUP(__xlnm._FilterDatabase_15717[[#This Row],[SAPSA Number]],'DS Point summary'!A:A,'DS Point summary'!C:C)</f>
        <v>McAllister</v>
      </c>
      <c r="E67" s="130" t="str">
        <f>_xlfn.XLOOKUP(__xlnm._FilterDatabase_15717[[#This Row],[SAPSA Number]],'DS Point summary'!A:A,'DS Point summary'!D:D)</f>
        <v>YE</v>
      </c>
      <c r="F67" s="19" t="str">
        <f>_xlfn.XLOOKUP(__xlnm._FilterDatabase_15717[[#This Row],[SAPSA Number]],'DS Point summary'!A:A,'DS Point summary'!E:E)</f>
        <v>Lady</v>
      </c>
      <c r="G67" s="132">
        <f ca="1">_xlfn.XLOOKUP(__xlnm._FilterDatabase_15717[[#This Row],[SAPSA Number]],'DS Point summary'!A:A,'DS Point summary'!F:F)</f>
        <v>53</v>
      </c>
      <c r="H67" s="21" t="s">
        <v>683</v>
      </c>
      <c r="I67" s="23">
        <f t="shared" si="6"/>
        <v>0</v>
      </c>
      <c r="J67" s="24">
        <f t="shared" si="7"/>
        <v>0</v>
      </c>
      <c r="K67" s="25">
        <v>0</v>
      </c>
      <c r="L67" s="26">
        <v>0</v>
      </c>
      <c r="M67" s="25">
        <v>0</v>
      </c>
      <c r="N67" s="26">
        <v>0</v>
      </c>
      <c r="O67" s="25">
        <v>0</v>
      </c>
      <c r="P67" s="26">
        <v>0</v>
      </c>
      <c r="Q67" s="25">
        <v>0</v>
      </c>
      <c r="R67" s="26">
        <v>0</v>
      </c>
      <c r="S67" s="25">
        <v>0</v>
      </c>
      <c r="T67" s="26">
        <v>0</v>
      </c>
      <c r="U67" s="25">
        <v>0</v>
      </c>
      <c r="V67" s="26">
        <v>0</v>
      </c>
    </row>
    <row r="68" spans="1:22" x14ac:dyDescent="0.25">
      <c r="A68" s="19">
        <f t="shared" si="5"/>
        <v>8</v>
      </c>
      <c r="B68" s="28">
        <v>2928</v>
      </c>
      <c r="C68" s="129" t="str">
        <f>_xlfn.XLOOKUP(__xlnm._FilterDatabase_15717[[#This Row],[SAPSA Number]],'DS Point summary'!A:A,'DS Point summary'!B:B)</f>
        <v>Delville Wood</v>
      </c>
      <c r="D68" s="129" t="str">
        <f>_xlfn.XLOOKUP(__xlnm._FilterDatabase_15717[[#This Row],[SAPSA Number]],'DS Point summary'!A:A,'DS Point summary'!C:C)</f>
        <v>McAllister</v>
      </c>
      <c r="E68" s="130" t="str">
        <f>_xlfn.XLOOKUP(__xlnm._FilterDatabase_15717[[#This Row],[SAPSA Number]],'DS Point summary'!A:A,'DS Point summary'!D:D)</f>
        <v>DW</v>
      </c>
      <c r="F68" s="19" t="str">
        <f ca="1">_xlfn.XLOOKUP(__xlnm._FilterDatabase_15717[[#This Row],[SAPSA Number]],'DS Point summary'!A:A,'DS Point summary'!E:E)</f>
        <v>S</v>
      </c>
      <c r="G68" s="132">
        <f ca="1">_xlfn.XLOOKUP(__xlnm._FilterDatabase_15717[[#This Row],[SAPSA Number]],'DS Point summary'!A:A,'DS Point summary'!F:F)</f>
        <v>56</v>
      </c>
      <c r="H68" s="21" t="s">
        <v>683</v>
      </c>
      <c r="I68" s="23">
        <f t="shared" si="6"/>
        <v>0</v>
      </c>
      <c r="J68" s="24">
        <f t="shared" si="7"/>
        <v>0</v>
      </c>
      <c r="K68" s="25">
        <v>0</v>
      </c>
      <c r="L68" s="26">
        <v>0</v>
      </c>
      <c r="M68" s="25">
        <v>0</v>
      </c>
      <c r="N68" s="26">
        <v>0</v>
      </c>
      <c r="O68" s="25">
        <v>0</v>
      </c>
      <c r="P68" s="26">
        <v>0</v>
      </c>
      <c r="Q68" s="25">
        <v>0</v>
      </c>
      <c r="R68" s="26">
        <v>0</v>
      </c>
      <c r="S68" s="25">
        <v>0</v>
      </c>
      <c r="T68" s="26">
        <v>0</v>
      </c>
      <c r="U68" s="25">
        <v>0</v>
      </c>
      <c r="V68" s="26">
        <v>0</v>
      </c>
    </row>
    <row r="69" spans="1:22" x14ac:dyDescent="0.25">
      <c r="A69" s="19">
        <f t="shared" si="5"/>
        <v>8</v>
      </c>
      <c r="B69" s="27">
        <v>851</v>
      </c>
      <c r="C69" s="129" t="str">
        <f>_xlfn.XLOOKUP(__xlnm._FilterDatabase_15717[[#This Row],[SAPSA Number]],'DS Point summary'!A:A,'DS Point summary'!B:B)</f>
        <v>Ian David</v>
      </c>
      <c r="D69" s="129" t="str">
        <f>_xlfn.XLOOKUP(__xlnm._FilterDatabase_15717[[#This Row],[SAPSA Number]],'DS Point summary'!A:A,'DS Point summary'!C:C)</f>
        <v>McLaren</v>
      </c>
      <c r="E69" s="130" t="str">
        <f>_xlfn.XLOOKUP(__xlnm._FilterDatabase_15717[[#This Row],[SAPSA Number]],'DS Point summary'!A:A,'DS Point summary'!D:D)</f>
        <v>ID</v>
      </c>
      <c r="F69" s="19" t="str">
        <f ca="1">_xlfn.XLOOKUP(__xlnm._FilterDatabase_15717[[#This Row],[SAPSA Number]],'DS Point summary'!A:A,'DS Point summary'!E:E)</f>
        <v>SS</v>
      </c>
      <c r="G69" s="132">
        <f ca="1">_xlfn.XLOOKUP(__xlnm._FilterDatabase_15717[[#This Row],[SAPSA Number]],'DS Point summary'!A:A,'DS Point summary'!F:F)</f>
        <v>65</v>
      </c>
      <c r="H69" s="21" t="s">
        <v>683</v>
      </c>
      <c r="I69" s="23">
        <f t="shared" si="6"/>
        <v>0</v>
      </c>
      <c r="J69" s="24">
        <f t="shared" si="7"/>
        <v>0</v>
      </c>
      <c r="K69" s="25">
        <v>0</v>
      </c>
      <c r="L69" s="26">
        <v>0</v>
      </c>
      <c r="M69" s="25">
        <v>0</v>
      </c>
      <c r="N69" s="26">
        <v>0</v>
      </c>
      <c r="O69" s="25">
        <v>0</v>
      </c>
      <c r="P69" s="26">
        <v>0</v>
      </c>
      <c r="Q69" s="25">
        <v>0</v>
      </c>
      <c r="R69" s="26">
        <v>0</v>
      </c>
      <c r="S69" s="25">
        <v>0</v>
      </c>
      <c r="T69" s="26">
        <v>0</v>
      </c>
      <c r="U69" s="25">
        <v>0</v>
      </c>
      <c r="V69" s="26">
        <v>0</v>
      </c>
    </row>
    <row r="70" spans="1:22" x14ac:dyDescent="0.25">
      <c r="A70" s="19">
        <f t="shared" si="5"/>
        <v>8</v>
      </c>
      <c r="B70" s="27">
        <v>1771</v>
      </c>
      <c r="C70" s="129" t="str">
        <f>_xlfn.XLOOKUP(__xlnm._FilterDatabase_15717[[#This Row],[SAPSA Number]],'DS Point summary'!A:A,'DS Point summary'!B:B)</f>
        <v>Rodney Ralph</v>
      </c>
      <c r="D70" s="129" t="str">
        <f>_xlfn.XLOOKUP(__xlnm._FilterDatabase_15717[[#This Row],[SAPSA Number]],'DS Point summary'!A:A,'DS Point summary'!C:C)</f>
        <v>Mills</v>
      </c>
      <c r="E70" s="130" t="str">
        <f>_xlfn.XLOOKUP(__xlnm._FilterDatabase_15717[[#This Row],[SAPSA Number]],'DS Point summary'!A:A,'DS Point summary'!D:D)</f>
        <v>RR</v>
      </c>
      <c r="F70" s="19" t="str">
        <f ca="1">_xlfn.XLOOKUP(__xlnm._FilterDatabase_15717[[#This Row],[SAPSA Number]],'DS Point summary'!A:A,'DS Point summary'!E:E)</f>
        <v>SS</v>
      </c>
      <c r="G70" s="132">
        <f ca="1">_xlfn.XLOOKUP(__xlnm._FilterDatabase_15717[[#This Row],[SAPSA Number]],'DS Point summary'!A:A,'DS Point summary'!F:F)</f>
        <v>78</v>
      </c>
      <c r="H70" s="21" t="s">
        <v>683</v>
      </c>
      <c r="I70" s="23">
        <f t="shared" si="6"/>
        <v>0</v>
      </c>
      <c r="J70" s="24">
        <f t="shared" si="7"/>
        <v>0</v>
      </c>
      <c r="K70" s="25">
        <v>0</v>
      </c>
      <c r="L70" s="26">
        <v>0</v>
      </c>
      <c r="M70" s="25">
        <v>0</v>
      </c>
      <c r="N70" s="26">
        <v>0</v>
      </c>
      <c r="O70" s="25">
        <v>0</v>
      </c>
      <c r="P70" s="26">
        <v>0</v>
      </c>
      <c r="Q70" s="25">
        <v>0</v>
      </c>
      <c r="R70" s="26">
        <v>0</v>
      </c>
      <c r="S70" s="25">
        <v>0</v>
      </c>
      <c r="T70" s="26">
        <v>0</v>
      </c>
      <c r="U70" s="25">
        <v>0</v>
      </c>
      <c r="V70" s="26">
        <v>0</v>
      </c>
    </row>
    <row r="71" spans="1:22" x14ac:dyDescent="0.25">
      <c r="A71" s="19">
        <f t="shared" si="5"/>
        <v>8</v>
      </c>
      <c r="B71" s="122">
        <v>3842</v>
      </c>
      <c r="C71" s="129" t="str">
        <f>_xlfn.XLOOKUP(__xlnm._FilterDatabase_15717[[#This Row],[SAPSA Number]],'DS Point summary'!A:A,'DS Point summary'!B:B)</f>
        <v>Gideon Coenraad</v>
      </c>
      <c r="D71" s="129" t="str">
        <f>_xlfn.XLOOKUP(__xlnm._FilterDatabase_15717[[#This Row],[SAPSA Number]],'DS Point summary'!A:A,'DS Point summary'!C:C)</f>
        <v>Muller</v>
      </c>
      <c r="E71" s="130" t="str">
        <f>_xlfn.XLOOKUP(__xlnm._FilterDatabase_15717[[#This Row],[SAPSA Number]],'DS Point summary'!A:A,'DS Point summary'!D:D)</f>
        <v>GC</v>
      </c>
      <c r="F71" s="19" t="str">
        <f ca="1">_xlfn.XLOOKUP(__xlnm._FilterDatabase_15717[[#This Row],[SAPSA Number]],'DS Point summary'!A:A,'DS Point summary'!E:E)</f>
        <v xml:space="preserve"> </v>
      </c>
      <c r="G71" s="132">
        <f ca="1">_xlfn.XLOOKUP(__xlnm._FilterDatabase_15717[[#This Row],[SAPSA Number]],'DS Point summary'!A:A,'DS Point summary'!F:F)</f>
        <v>42</v>
      </c>
      <c r="H71" s="21" t="s">
        <v>683</v>
      </c>
      <c r="I71" s="23">
        <f t="shared" si="6"/>
        <v>0</v>
      </c>
      <c r="J71" s="24">
        <f t="shared" si="7"/>
        <v>0</v>
      </c>
      <c r="K71" s="25">
        <v>0</v>
      </c>
      <c r="L71" s="26">
        <v>0</v>
      </c>
      <c r="M71" s="25">
        <v>0</v>
      </c>
      <c r="N71" s="26">
        <v>0</v>
      </c>
      <c r="O71" s="25">
        <v>0</v>
      </c>
      <c r="P71" s="26">
        <v>0</v>
      </c>
      <c r="Q71" s="25">
        <v>0</v>
      </c>
      <c r="R71" s="26">
        <v>0</v>
      </c>
      <c r="S71" s="25">
        <v>0</v>
      </c>
      <c r="T71" s="26">
        <v>0</v>
      </c>
      <c r="U71" s="25">
        <v>0</v>
      </c>
      <c r="V71" s="26">
        <v>0</v>
      </c>
    </row>
    <row r="72" spans="1:22" x14ac:dyDescent="0.25">
      <c r="A72" s="19">
        <f t="shared" si="5"/>
        <v>8</v>
      </c>
      <c r="B72" s="43">
        <v>1776</v>
      </c>
      <c r="C72" s="129" t="str">
        <f>_xlfn.XLOOKUP(__xlnm._FilterDatabase_15717[[#This Row],[SAPSA Number]],'DS Point summary'!A:A,'DS Point summary'!B:B)</f>
        <v>Leonie Christina</v>
      </c>
      <c r="D72" s="129" t="str">
        <f>_xlfn.XLOOKUP(__xlnm._FilterDatabase_15717[[#This Row],[SAPSA Number]],'DS Point summary'!A:A,'DS Point summary'!C:C)</f>
        <v>Myburgh</v>
      </c>
      <c r="E72" s="130" t="str">
        <f>_xlfn.XLOOKUP(__xlnm._FilterDatabase_15717[[#This Row],[SAPSA Number]],'DS Point summary'!A:A,'DS Point summary'!D:D)</f>
        <v>LC</v>
      </c>
      <c r="F72" s="19" t="str">
        <f>_xlfn.XLOOKUP(__xlnm._FilterDatabase_15717[[#This Row],[SAPSA Number]],'DS Point summary'!A:A,'DS Point summary'!E:E)</f>
        <v>Lady</v>
      </c>
      <c r="G72" s="132">
        <f ca="1">_xlfn.XLOOKUP(__xlnm._FilterDatabase_15717[[#This Row],[SAPSA Number]],'DS Point summary'!A:A,'DS Point summary'!F:F)</f>
        <v>52</v>
      </c>
      <c r="H72" s="21" t="s">
        <v>683</v>
      </c>
      <c r="I72" s="23">
        <f t="shared" si="6"/>
        <v>0</v>
      </c>
      <c r="J72" s="24">
        <f t="shared" si="7"/>
        <v>0</v>
      </c>
      <c r="K72" s="25">
        <v>0</v>
      </c>
      <c r="L72" s="26">
        <v>0</v>
      </c>
      <c r="M72" s="25">
        <v>0</v>
      </c>
      <c r="N72" s="26">
        <v>0</v>
      </c>
      <c r="O72" s="25">
        <v>0</v>
      </c>
      <c r="P72" s="26">
        <v>0</v>
      </c>
      <c r="Q72" s="25">
        <v>0</v>
      </c>
      <c r="R72" s="26">
        <v>0</v>
      </c>
      <c r="S72" s="25">
        <v>0</v>
      </c>
      <c r="T72" s="26">
        <v>0</v>
      </c>
      <c r="U72" s="25">
        <v>0</v>
      </c>
      <c r="V72" s="26">
        <v>0</v>
      </c>
    </row>
    <row r="73" spans="1:22" x14ac:dyDescent="0.25">
      <c r="A73" s="34">
        <f t="shared" si="5"/>
        <v>8</v>
      </c>
      <c r="B73" s="35">
        <v>5759</v>
      </c>
      <c r="C73" s="129" t="str">
        <f>_xlfn.XLOOKUP(__xlnm._FilterDatabase_15717[[#This Row],[SAPSA Number]],'DS Point summary'!A:A,'DS Point summary'!B:B)</f>
        <v>Leanne</v>
      </c>
      <c r="D73" s="129" t="str">
        <f>_xlfn.XLOOKUP(__xlnm._FilterDatabase_15717[[#This Row],[SAPSA Number]],'DS Point summary'!A:A,'DS Point summary'!C:C)</f>
        <v>Naude</v>
      </c>
      <c r="E73" s="130" t="str">
        <f>_xlfn.XLOOKUP(__xlnm._FilterDatabase_15717[[#This Row],[SAPSA Number]],'DS Point summary'!A:A,'DS Point summary'!D:D)</f>
        <v>L</v>
      </c>
      <c r="F73" s="19" t="str">
        <f>_xlfn.XLOOKUP(__xlnm._FilterDatabase_15717[[#This Row],[SAPSA Number]],'DS Point summary'!A:A,'DS Point summary'!E:E)</f>
        <v>Lady</v>
      </c>
      <c r="G73" s="132">
        <f ca="1">_xlfn.XLOOKUP(__xlnm._FilterDatabase_15717[[#This Row],[SAPSA Number]],'DS Point summary'!A:A,'DS Point summary'!F:F)</f>
        <v>38</v>
      </c>
      <c r="H73" s="21" t="s">
        <v>683</v>
      </c>
      <c r="I73" s="37">
        <f t="shared" si="6"/>
        <v>0</v>
      </c>
      <c r="J73" s="24">
        <f t="shared" si="7"/>
        <v>0</v>
      </c>
      <c r="K73" s="25">
        <v>0</v>
      </c>
      <c r="L73" s="26">
        <v>0</v>
      </c>
      <c r="M73" s="25">
        <v>0</v>
      </c>
      <c r="N73" s="26">
        <v>0</v>
      </c>
      <c r="O73" s="25">
        <v>0</v>
      </c>
      <c r="P73" s="26">
        <v>0</v>
      </c>
      <c r="Q73" s="25">
        <v>0</v>
      </c>
      <c r="R73" s="26">
        <v>0</v>
      </c>
      <c r="S73" s="25">
        <v>0</v>
      </c>
      <c r="T73" s="26">
        <v>0</v>
      </c>
      <c r="U73" s="25">
        <v>0</v>
      </c>
      <c r="V73" s="26">
        <v>0</v>
      </c>
    </row>
    <row r="74" spans="1:22" x14ac:dyDescent="0.25">
      <c r="A74" s="34">
        <f t="shared" si="5"/>
        <v>8</v>
      </c>
      <c r="B74" s="35">
        <v>400</v>
      </c>
      <c r="C74" s="129" t="str">
        <f>_xlfn.XLOOKUP(__xlnm._FilterDatabase_15717[[#This Row],[SAPSA Number]],'DS Point summary'!A:A,'DS Point summary'!B:B)</f>
        <v>Sean Michael</v>
      </c>
      <c r="D74" s="129" t="str">
        <f>_xlfn.XLOOKUP(__xlnm._FilterDatabase_15717[[#This Row],[SAPSA Number]],'DS Point summary'!A:A,'DS Point summary'!C:C)</f>
        <v>O'Donovan</v>
      </c>
      <c r="E74" s="130" t="str">
        <f>_xlfn.XLOOKUP(__xlnm._FilterDatabase_15717[[#This Row],[SAPSA Number]],'DS Point summary'!A:A,'DS Point summary'!D:D)</f>
        <v>SM</v>
      </c>
      <c r="F74" s="19" t="str">
        <f ca="1">_xlfn.XLOOKUP(__xlnm._FilterDatabase_15717[[#This Row],[SAPSA Number]],'DS Point summary'!A:A,'DS Point summary'!E:E)</f>
        <v>S</v>
      </c>
      <c r="G74" s="132">
        <f ca="1">_xlfn.XLOOKUP(__xlnm._FilterDatabase_15717[[#This Row],[SAPSA Number]],'DS Point summary'!A:A,'DS Point summary'!F:F)</f>
        <v>57</v>
      </c>
      <c r="H74" s="21" t="s">
        <v>683</v>
      </c>
      <c r="I74" s="37">
        <f t="shared" si="6"/>
        <v>0</v>
      </c>
      <c r="J74" s="24">
        <f t="shared" si="7"/>
        <v>0</v>
      </c>
      <c r="K74" s="25">
        <v>0</v>
      </c>
      <c r="L74" s="26">
        <v>0</v>
      </c>
      <c r="M74" s="25">
        <v>0</v>
      </c>
      <c r="N74" s="26">
        <v>0</v>
      </c>
      <c r="O74" s="25">
        <v>0</v>
      </c>
      <c r="P74" s="26">
        <v>0</v>
      </c>
      <c r="Q74" s="25">
        <v>0</v>
      </c>
      <c r="R74" s="26">
        <v>0</v>
      </c>
      <c r="S74" s="25">
        <v>0</v>
      </c>
      <c r="T74" s="26">
        <v>0</v>
      </c>
      <c r="U74" s="25">
        <v>0</v>
      </c>
      <c r="V74" s="26">
        <v>0</v>
      </c>
    </row>
    <row r="75" spans="1:22" x14ac:dyDescent="0.25">
      <c r="A75" s="34">
        <f t="shared" si="5"/>
        <v>8</v>
      </c>
      <c r="B75" s="35">
        <v>401</v>
      </c>
      <c r="C75" s="129" t="str">
        <f>_xlfn.XLOOKUP(__xlnm._FilterDatabase_15717[[#This Row],[SAPSA Number]],'DS Point summary'!A:A,'DS Point summary'!B:B)</f>
        <v>Sebella</v>
      </c>
      <c r="D75" s="129" t="str">
        <f>_xlfn.XLOOKUP(__xlnm._FilterDatabase_15717[[#This Row],[SAPSA Number]],'DS Point summary'!A:A,'DS Point summary'!C:C)</f>
        <v>O'Donovan</v>
      </c>
      <c r="E75" s="130" t="str">
        <f>_xlfn.XLOOKUP(__xlnm._FilterDatabase_15717[[#This Row],[SAPSA Number]],'DS Point summary'!A:A,'DS Point summary'!D:D)</f>
        <v>S</v>
      </c>
      <c r="F75" s="19" t="str">
        <f>_xlfn.XLOOKUP(__xlnm._FilterDatabase_15717[[#This Row],[SAPSA Number]],'DS Point summary'!A:A,'DS Point summary'!E:E)</f>
        <v>Lady</v>
      </c>
      <c r="G75" s="132">
        <f ca="1">_xlfn.XLOOKUP(__xlnm._FilterDatabase_15717[[#This Row],[SAPSA Number]],'DS Point summary'!A:A,'DS Point summary'!F:F)</f>
        <v>67</v>
      </c>
      <c r="H75" s="21" t="s">
        <v>683</v>
      </c>
      <c r="I75" s="37">
        <f t="shared" si="6"/>
        <v>0</v>
      </c>
      <c r="J75" s="24">
        <f t="shared" si="7"/>
        <v>0</v>
      </c>
      <c r="K75" s="25">
        <v>0</v>
      </c>
      <c r="L75" s="26">
        <v>0</v>
      </c>
      <c r="M75" s="25">
        <v>0</v>
      </c>
      <c r="N75" s="26">
        <v>0</v>
      </c>
      <c r="O75" s="25">
        <v>0</v>
      </c>
      <c r="P75" s="26">
        <v>0</v>
      </c>
      <c r="Q75" s="25">
        <v>0</v>
      </c>
      <c r="R75" s="26">
        <v>0</v>
      </c>
      <c r="S75" s="25">
        <v>0</v>
      </c>
      <c r="T75" s="26">
        <v>0</v>
      </c>
      <c r="U75" s="25">
        <v>0</v>
      </c>
      <c r="V75" s="26">
        <v>0</v>
      </c>
    </row>
    <row r="76" spans="1:22" x14ac:dyDescent="0.25">
      <c r="A76" s="34">
        <f t="shared" si="5"/>
        <v>8</v>
      </c>
      <c r="B76" s="35">
        <v>250</v>
      </c>
      <c r="C76" s="129" t="str">
        <f>_xlfn.XLOOKUP(__xlnm._FilterDatabase_15717[[#This Row],[SAPSA Number]],'DS Point summary'!A:A,'DS Point summary'!B:B)</f>
        <v>Adriano Walter</v>
      </c>
      <c r="D76" s="129" t="str">
        <f>_xlfn.XLOOKUP(__xlnm._FilterDatabase_15717[[#This Row],[SAPSA Number]],'DS Point summary'!A:A,'DS Point summary'!C:C)</f>
        <v>Paschini</v>
      </c>
      <c r="E76" s="130" t="str">
        <f>_xlfn.XLOOKUP(__xlnm._FilterDatabase_15717[[#This Row],[SAPSA Number]],'DS Point summary'!A:A,'DS Point summary'!D:D)</f>
        <v>AW</v>
      </c>
      <c r="F76" s="19" t="str">
        <f ca="1">_xlfn.XLOOKUP(__xlnm._FilterDatabase_15717[[#This Row],[SAPSA Number]],'DS Point summary'!A:A,'DS Point summary'!E:E)</f>
        <v>SS</v>
      </c>
      <c r="G76" s="132">
        <f ca="1">_xlfn.XLOOKUP(__xlnm._FilterDatabase_15717[[#This Row],[SAPSA Number]],'DS Point summary'!A:A,'DS Point summary'!F:F)</f>
        <v>63</v>
      </c>
      <c r="H76" s="21" t="s">
        <v>683</v>
      </c>
      <c r="I76" s="37">
        <f t="shared" si="6"/>
        <v>0</v>
      </c>
      <c r="J76" s="24">
        <f t="shared" si="7"/>
        <v>0</v>
      </c>
      <c r="K76" s="25">
        <v>0</v>
      </c>
      <c r="L76" s="26">
        <v>0</v>
      </c>
      <c r="M76" s="25">
        <v>0</v>
      </c>
      <c r="N76" s="26">
        <v>0</v>
      </c>
      <c r="O76" s="25">
        <v>0</v>
      </c>
      <c r="P76" s="26">
        <v>0</v>
      </c>
      <c r="Q76" s="25">
        <v>0</v>
      </c>
      <c r="R76" s="26">
        <v>0</v>
      </c>
      <c r="S76" s="25">
        <v>0</v>
      </c>
      <c r="T76" s="26">
        <v>0</v>
      </c>
      <c r="U76" s="25">
        <v>0</v>
      </c>
      <c r="V76" s="26">
        <v>0</v>
      </c>
    </row>
    <row r="77" spans="1:22" x14ac:dyDescent="0.25">
      <c r="A77" s="34">
        <f t="shared" si="5"/>
        <v>8</v>
      </c>
      <c r="B77" s="47">
        <v>242</v>
      </c>
      <c r="C77" s="129" t="str">
        <f>_xlfn.XLOOKUP(__xlnm._FilterDatabase_15717[[#This Row],[SAPSA Number]],'DS Point summary'!A:A,'DS Point summary'!B:B)</f>
        <v>Pradesh</v>
      </c>
      <c r="D77" s="129" t="str">
        <f>_xlfn.XLOOKUP(__xlnm._FilterDatabase_15717[[#This Row],[SAPSA Number]],'DS Point summary'!A:A,'DS Point summary'!C:C)</f>
        <v>Pillay</v>
      </c>
      <c r="E77" s="130" t="str">
        <f>_xlfn.XLOOKUP(__xlnm._FilterDatabase_15717[[#This Row],[SAPSA Number]],'DS Point summary'!A:A,'DS Point summary'!D:D)</f>
        <v>P</v>
      </c>
      <c r="F77" s="19" t="str">
        <f ca="1">_xlfn.XLOOKUP(__xlnm._FilterDatabase_15717[[#This Row],[SAPSA Number]],'DS Point summary'!A:A,'DS Point summary'!E:E)</f>
        <v xml:space="preserve"> </v>
      </c>
      <c r="G77" s="132">
        <f ca="1">_xlfn.XLOOKUP(__xlnm._FilterDatabase_15717[[#This Row],[SAPSA Number]],'DS Point summary'!A:A,'DS Point summary'!F:F)</f>
        <v>47</v>
      </c>
      <c r="H77" s="21" t="s">
        <v>683</v>
      </c>
      <c r="I77" s="37">
        <f t="shared" si="6"/>
        <v>0</v>
      </c>
      <c r="J77" s="24">
        <f t="shared" si="7"/>
        <v>0</v>
      </c>
      <c r="K77" s="25">
        <v>0</v>
      </c>
      <c r="L77" s="26">
        <v>0</v>
      </c>
      <c r="M77" s="25">
        <v>0</v>
      </c>
      <c r="N77" s="26">
        <v>0</v>
      </c>
      <c r="O77" s="25">
        <v>0</v>
      </c>
      <c r="P77" s="26">
        <v>0</v>
      </c>
      <c r="Q77" s="25">
        <v>0</v>
      </c>
      <c r="R77" s="26">
        <v>0</v>
      </c>
      <c r="S77" s="25">
        <v>0</v>
      </c>
      <c r="T77" s="26">
        <v>0</v>
      </c>
      <c r="U77" s="25">
        <v>0</v>
      </c>
      <c r="V77" s="26">
        <v>0</v>
      </c>
    </row>
    <row r="78" spans="1:22" x14ac:dyDescent="0.25">
      <c r="A78" s="34">
        <f t="shared" si="5"/>
        <v>8</v>
      </c>
      <c r="B78" s="47">
        <v>6435</v>
      </c>
      <c r="C78" s="129" t="str">
        <f>_xlfn.XLOOKUP(__xlnm._FilterDatabase_15717[[#This Row],[SAPSA Number]],'DS Point summary'!A:A,'DS Point summary'!B:B)</f>
        <v>Ethan</v>
      </c>
      <c r="D78" s="129" t="str">
        <f>_xlfn.XLOOKUP(__xlnm._FilterDatabase_15717[[#This Row],[SAPSA Number]],'DS Point summary'!A:A,'DS Point summary'!C:C)</f>
        <v>Pillay</v>
      </c>
      <c r="E78" s="130" t="str">
        <f>_xlfn.XLOOKUP(__xlnm._FilterDatabase_15717[[#This Row],[SAPSA Number]],'DS Point summary'!A:A,'DS Point summary'!D:D)</f>
        <v>E</v>
      </c>
      <c r="F78" s="19" t="str">
        <f>_xlfn.XLOOKUP(__xlnm._FilterDatabase_15717[[#This Row],[SAPSA Number]],'DS Point summary'!A:A,'DS Point summary'!E:E)</f>
        <v>S Jnr</v>
      </c>
      <c r="G78" s="132">
        <f ca="1">_xlfn.XLOOKUP(__xlnm._FilterDatabase_15717[[#This Row],[SAPSA Number]],'DS Point summary'!A:A,'DS Point summary'!F:F)</f>
        <v>13</v>
      </c>
      <c r="H78" s="21" t="s">
        <v>683</v>
      </c>
      <c r="I78" s="37">
        <f t="shared" si="6"/>
        <v>0</v>
      </c>
      <c r="J78" s="24">
        <f t="shared" si="7"/>
        <v>0</v>
      </c>
      <c r="K78" s="25">
        <v>0</v>
      </c>
      <c r="L78" s="26">
        <v>0</v>
      </c>
      <c r="M78" s="25">
        <v>0</v>
      </c>
      <c r="N78" s="26">
        <v>0</v>
      </c>
      <c r="O78" s="25">
        <v>0</v>
      </c>
      <c r="P78" s="26">
        <v>0</v>
      </c>
      <c r="Q78" s="25">
        <v>0</v>
      </c>
      <c r="R78" s="26">
        <v>0</v>
      </c>
      <c r="S78" s="25">
        <v>0</v>
      </c>
      <c r="T78" s="26">
        <v>0</v>
      </c>
      <c r="U78" s="25">
        <v>0</v>
      </c>
      <c r="V78" s="26">
        <v>0</v>
      </c>
    </row>
    <row r="79" spans="1:22" x14ac:dyDescent="0.25">
      <c r="A79" s="38">
        <f t="shared" si="5"/>
        <v>8</v>
      </c>
      <c r="B79" s="47">
        <v>6470</v>
      </c>
      <c r="C79" s="129" t="str">
        <f>_xlfn.XLOOKUP(__xlnm._FilterDatabase_15717[[#This Row],[SAPSA Number]],'DS Point summary'!A:A,'DS Point summary'!B:B)</f>
        <v>Koseelan (Seelan)</v>
      </c>
      <c r="D79" s="129" t="str">
        <f>_xlfn.XLOOKUP(__xlnm._FilterDatabase_15717[[#This Row],[SAPSA Number]],'DS Point summary'!A:A,'DS Point summary'!C:C)</f>
        <v>Pillay</v>
      </c>
      <c r="E79" s="130" t="str">
        <f>_xlfn.XLOOKUP(__xlnm._FilterDatabase_15717[[#This Row],[SAPSA Number]],'DS Point summary'!A:A,'DS Point summary'!D:D)</f>
        <v>K</v>
      </c>
      <c r="F79" s="19" t="str">
        <f ca="1">_xlfn.XLOOKUP(__xlnm._FilterDatabase_15717[[#This Row],[SAPSA Number]],'DS Point summary'!A:A,'DS Point summary'!E:E)</f>
        <v xml:space="preserve"> </v>
      </c>
      <c r="G79" s="132">
        <f ca="1">_xlfn.XLOOKUP(__xlnm._FilterDatabase_15717[[#This Row],[SAPSA Number]],'DS Point summary'!A:A,'DS Point summary'!F:F)</f>
        <v>46</v>
      </c>
      <c r="H79" s="21" t="s">
        <v>683</v>
      </c>
      <c r="I79" s="37">
        <f t="shared" si="6"/>
        <v>0</v>
      </c>
      <c r="J79" s="24">
        <f t="shared" si="7"/>
        <v>0</v>
      </c>
      <c r="K79" s="25">
        <v>0</v>
      </c>
      <c r="L79" s="26">
        <v>0</v>
      </c>
      <c r="M79" s="25">
        <v>0</v>
      </c>
      <c r="N79" s="26">
        <v>0</v>
      </c>
      <c r="O79" s="25">
        <v>0</v>
      </c>
      <c r="P79" s="26">
        <v>0</v>
      </c>
      <c r="Q79" s="25">
        <v>0</v>
      </c>
      <c r="R79" s="26">
        <v>0</v>
      </c>
      <c r="S79" s="25">
        <v>0</v>
      </c>
      <c r="T79" s="26">
        <v>0</v>
      </c>
      <c r="U79" s="25">
        <v>0</v>
      </c>
      <c r="V79" s="26">
        <v>0</v>
      </c>
    </row>
    <row r="80" spans="1:22" x14ac:dyDescent="0.25">
      <c r="A80" s="38">
        <f t="shared" si="5"/>
        <v>8</v>
      </c>
      <c r="B80" s="39">
        <v>3268</v>
      </c>
      <c r="C80" s="129" t="str">
        <f>_xlfn.XLOOKUP(__xlnm._FilterDatabase_15717[[#This Row],[SAPSA Number]],'DS Point summary'!A:A,'DS Point summary'!B:B)</f>
        <v>Gert Hendrik</v>
      </c>
      <c r="D80" s="129" t="str">
        <f>_xlfn.XLOOKUP(__xlnm._FilterDatabase_15717[[#This Row],[SAPSA Number]],'DS Point summary'!A:A,'DS Point summary'!C:C)</f>
        <v>Putter</v>
      </c>
      <c r="E80" s="130" t="str">
        <f>_xlfn.XLOOKUP(__xlnm._FilterDatabase_15717[[#This Row],[SAPSA Number]],'DS Point summary'!A:A,'DS Point summary'!D:D)</f>
        <v>GH</v>
      </c>
      <c r="F80" s="19" t="str">
        <f ca="1">_xlfn.XLOOKUP(__xlnm._FilterDatabase_15717[[#This Row],[SAPSA Number]],'DS Point summary'!A:A,'DS Point summary'!E:E)</f>
        <v>SS</v>
      </c>
      <c r="G80" s="132">
        <f ca="1">_xlfn.XLOOKUP(__xlnm._FilterDatabase_15717[[#This Row],[SAPSA Number]],'DS Point summary'!A:A,'DS Point summary'!F:F)</f>
        <v>86</v>
      </c>
      <c r="H80" s="21" t="s">
        <v>683</v>
      </c>
      <c r="I80" s="37">
        <f t="shared" si="6"/>
        <v>0</v>
      </c>
      <c r="J80" s="24">
        <f t="shared" si="7"/>
        <v>0</v>
      </c>
      <c r="K80" s="25">
        <v>0</v>
      </c>
      <c r="L80" s="26">
        <v>0</v>
      </c>
      <c r="M80" s="25">
        <v>0</v>
      </c>
      <c r="N80" s="26">
        <v>0</v>
      </c>
      <c r="O80" s="25">
        <v>0</v>
      </c>
      <c r="P80" s="26">
        <v>0</v>
      </c>
      <c r="Q80" s="25">
        <v>0</v>
      </c>
      <c r="R80" s="26">
        <v>0</v>
      </c>
      <c r="S80" s="25">
        <v>0</v>
      </c>
      <c r="T80" s="26">
        <v>0</v>
      </c>
      <c r="U80" s="25">
        <v>0</v>
      </c>
      <c r="V80" s="26">
        <v>0</v>
      </c>
    </row>
    <row r="81" spans="1:22" x14ac:dyDescent="0.25">
      <c r="A81" s="38">
        <f t="shared" si="5"/>
        <v>8</v>
      </c>
      <c r="B81" s="35">
        <v>2950</v>
      </c>
      <c r="C81" s="129" t="str">
        <f>_xlfn.XLOOKUP(__xlnm._FilterDatabase_15717[[#This Row],[SAPSA Number]],'DS Point summary'!A:A,'DS Point summary'!B:B)</f>
        <v>Renier Jansen</v>
      </c>
      <c r="D81" s="129" t="str">
        <f>_xlfn.XLOOKUP(__xlnm._FilterDatabase_15717[[#This Row],[SAPSA Number]],'DS Point summary'!A:A,'DS Point summary'!C:C)</f>
        <v>Reynders</v>
      </c>
      <c r="E81" s="130" t="str">
        <f>_xlfn.XLOOKUP(__xlnm._FilterDatabase_15717[[#This Row],[SAPSA Number]],'DS Point summary'!A:A,'DS Point summary'!D:D)</f>
        <v>RJ</v>
      </c>
      <c r="F81" s="19" t="str">
        <f ca="1">_xlfn.XLOOKUP(__xlnm._FilterDatabase_15717[[#This Row],[SAPSA Number]],'DS Point summary'!A:A,'DS Point summary'!E:E)</f>
        <v xml:space="preserve"> </v>
      </c>
      <c r="G81" s="132">
        <f ca="1">_xlfn.XLOOKUP(__xlnm._FilterDatabase_15717[[#This Row],[SAPSA Number]],'DS Point summary'!A:A,'DS Point summary'!F:F)</f>
        <v>43</v>
      </c>
      <c r="H81" s="21" t="s">
        <v>683</v>
      </c>
      <c r="I81" s="37">
        <f t="shared" si="6"/>
        <v>0</v>
      </c>
      <c r="J81" s="24">
        <f t="shared" si="7"/>
        <v>0</v>
      </c>
      <c r="K81" s="25">
        <v>0</v>
      </c>
      <c r="L81" s="26">
        <v>0</v>
      </c>
      <c r="M81" s="25">
        <v>0</v>
      </c>
      <c r="N81" s="26">
        <v>0</v>
      </c>
      <c r="O81" s="25">
        <v>0</v>
      </c>
      <c r="P81" s="26">
        <v>0</v>
      </c>
      <c r="Q81" s="25">
        <v>0</v>
      </c>
      <c r="R81" s="26">
        <v>0</v>
      </c>
      <c r="S81" s="25">
        <v>0</v>
      </c>
      <c r="T81" s="26">
        <v>0</v>
      </c>
      <c r="U81" s="25">
        <v>0</v>
      </c>
      <c r="V81" s="26">
        <v>0</v>
      </c>
    </row>
    <row r="82" spans="1:22" x14ac:dyDescent="0.25">
      <c r="A82" s="38">
        <f t="shared" si="5"/>
        <v>8</v>
      </c>
      <c r="B82" s="35">
        <v>1929</v>
      </c>
      <c r="C82" s="129" t="str">
        <f>_xlfn.XLOOKUP(__xlnm._FilterDatabase_15717[[#This Row],[SAPSA Number]],'DS Point summary'!A:A,'DS Point summary'!B:B)</f>
        <v>Chris</v>
      </c>
      <c r="D82" s="129" t="str">
        <f>_xlfn.XLOOKUP(__xlnm._FilterDatabase_15717[[#This Row],[SAPSA Number]],'DS Point summary'!A:A,'DS Point summary'!C:C)</f>
        <v>Ridout</v>
      </c>
      <c r="E82" s="130" t="str">
        <f>_xlfn.XLOOKUP(__xlnm._FilterDatabase_15717[[#This Row],[SAPSA Number]],'DS Point summary'!A:A,'DS Point summary'!D:D)</f>
        <v>CJ</v>
      </c>
      <c r="F82" s="19" t="str">
        <f ca="1">_xlfn.XLOOKUP(__xlnm._FilterDatabase_15717[[#This Row],[SAPSA Number]],'DS Point summary'!A:A,'DS Point summary'!E:E)</f>
        <v xml:space="preserve"> </v>
      </c>
      <c r="G82" s="132">
        <f ca="1">_xlfn.XLOOKUP(__xlnm._FilterDatabase_15717[[#This Row],[SAPSA Number]],'DS Point summary'!A:A,'DS Point summary'!F:F)</f>
        <v>41</v>
      </c>
      <c r="H82" s="21" t="s">
        <v>683</v>
      </c>
      <c r="I82" s="37">
        <f t="shared" si="6"/>
        <v>0</v>
      </c>
      <c r="J82" s="24">
        <f t="shared" si="7"/>
        <v>0</v>
      </c>
      <c r="K82" s="25">
        <v>0</v>
      </c>
      <c r="L82" s="26">
        <v>0</v>
      </c>
      <c r="M82" s="25">
        <v>0</v>
      </c>
      <c r="N82" s="26">
        <v>0</v>
      </c>
      <c r="O82" s="25">
        <v>0</v>
      </c>
      <c r="P82" s="26">
        <v>0</v>
      </c>
      <c r="Q82" s="25">
        <v>0</v>
      </c>
      <c r="R82" s="26">
        <v>0</v>
      </c>
      <c r="S82" s="25">
        <v>0</v>
      </c>
      <c r="T82" s="26">
        <v>0</v>
      </c>
      <c r="U82" s="25">
        <v>0</v>
      </c>
      <c r="V82" s="26">
        <v>0</v>
      </c>
    </row>
    <row r="83" spans="1:22" x14ac:dyDescent="0.25">
      <c r="A83" s="38">
        <f t="shared" si="5"/>
        <v>8</v>
      </c>
      <c r="B83" s="35">
        <v>6381</v>
      </c>
      <c r="C83" s="129" t="str">
        <f>_xlfn.XLOOKUP(__xlnm._FilterDatabase_15717[[#This Row],[SAPSA Number]],'DS Point summary'!A:A,'DS Point summary'!B:B)</f>
        <v>Gavin Alexander</v>
      </c>
      <c r="D83" s="129" t="str">
        <f>_xlfn.XLOOKUP(__xlnm._FilterDatabase_15717[[#This Row],[SAPSA Number]],'DS Point summary'!A:A,'DS Point summary'!C:C)</f>
        <v>Riley</v>
      </c>
      <c r="E83" s="130" t="str">
        <f>_xlfn.XLOOKUP(__xlnm._FilterDatabase_15717[[#This Row],[SAPSA Number]],'DS Point summary'!A:A,'DS Point summary'!D:D)</f>
        <v>GA</v>
      </c>
      <c r="F83" s="19" t="str">
        <f ca="1">_xlfn.XLOOKUP(__xlnm._FilterDatabase_15717[[#This Row],[SAPSA Number]],'DS Point summary'!A:A,'DS Point summary'!E:E)</f>
        <v xml:space="preserve"> </v>
      </c>
      <c r="G83" s="132">
        <f ca="1">_xlfn.XLOOKUP(__xlnm._FilterDatabase_15717[[#This Row],[SAPSA Number]],'DS Point summary'!A:A,'DS Point summary'!F:F)</f>
        <v>25</v>
      </c>
      <c r="H83" s="21" t="s">
        <v>683</v>
      </c>
      <c r="I83" s="37">
        <f t="shared" si="6"/>
        <v>0</v>
      </c>
      <c r="J83" s="24">
        <f t="shared" si="7"/>
        <v>0</v>
      </c>
      <c r="K83" s="25">
        <v>0</v>
      </c>
      <c r="L83" s="26">
        <v>0</v>
      </c>
      <c r="M83" s="25">
        <v>0</v>
      </c>
      <c r="N83" s="26">
        <v>0</v>
      </c>
      <c r="O83" s="25">
        <v>0</v>
      </c>
      <c r="P83" s="26">
        <v>0</v>
      </c>
      <c r="Q83" s="25">
        <v>0</v>
      </c>
      <c r="R83" s="26">
        <v>0</v>
      </c>
      <c r="S83" s="25">
        <v>0</v>
      </c>
      <c r="T83" s="26">
        <v>0</v>
      </c>
      <c r="U83" s="25">
        <v>0</v>
      </c>
      <c r="V83" s="26">
        <v>0</v>
      </c>
    </row>
    <row r="84" spans="1:22" x14ac:dyDescent="0.25">
      <c r="A84" s="38">
        <f t="shared" si="5"/>
        <v>8</v>
      </c>
      <c r="B84" s="35">
        <v>1838</v>
      </c>
      <c r="C84" s="129" t="str">
        <f>_xlfn.XLOOKUP(__xlnm._FilterDatabase_15717[[#This Row],[SAPSA Number]],'DS Point summary'!A:A,'DS Point summary'!B:B)</f>
        <v>Laurence Talbot</v>
      </c>
      <c r="D84" s="129" t="str">
        <f>_xlfn.XLOOKUP(__xlnm._FilterDatabase_15717[[#This Row],[SAPSA Number]],'DS Point summary'!A:A,'DS Point summary'!C:C)</f>
        <v>Rowland</v>
      </c>
      <c r="E84" s="130" t="str">
        <f>_xlfn.XLOOKUP(__xlnm._FilterDatabase_15717[[#This Row],[SAPSA Number]],'DS Point summary'!A:A,'DS Point summary'!D:D)</f>
        <v>LT</v>
      </c>
      <c r="F84" s="19" t="str">
        <f ca="1">_xlfn.XLOOKUP(__xlnm._FilterDatabase_15717[[#This Row],[SAPSA Number]],'DS Point summary'!A:A,'DS Point summary'!E:E)</f>
        <v xml:space="preserve"> </v>
      </c>
      <c r="G84" s="132">
        <f ca="1">_xlfn.XLOOKUP(__xlnm._FilterDatabase_15717[[#This Row],[SAPSA Number]],'DS Point summary'!A:A,'DS Point summary'!F:F)</f>
        <v>49</v>
      </c>
      <c r="H84" s="21" t="s">
        <v>683</v>
      </c>
      <c r="I84" s="37">
        <f t="shared" si="6"/>
        <v>0</v>
      </c>
      <c r="J84" s="24">
        <f t="shared" si="7"/>
        <v>0</v>
      </c>
      <c r="K84" s="25">
        <v>0</v>
      </c>
      <c r="L84" s="26">
        <v>0</v>
      </c>
      <c r="M84" s="25">
        <v>0</v>
      </c>
      <c r="N84" s="26">
        <v>0</v>
      </c>
      <c r="O84" s="25">
        <v>0</v>
      </c>
      <c r="P84" s="26">
        <v>0</v>
      </c>
      <c r="Q84" s="25">
        <v>0</v>
      </c>
      <c r="R84" s="26">
        <v>0</v>
      </c>
      <c r="S84" s="25">
        <v>0</v>
      </c>
      <c r="T84" s="26">
        <v>0</v>
      </c>
      <c r="U84" s="25">
        <v>0</v>
      </c>
      <c r="V84" s="26">
        <v>0</v>
      </c>
    </row>
    <row r="85" spans="1:22" x14ac:dyDescent="0.25">
      <c r="A85" s="38">
        <f t="shared" si="5"/>
        <v>8</v>
      </c>
      <c r="B85" s="35">
        <v>3703</v>
      </c>
      <c r="C85" s="129" t="str">
        <f>_xlfn.XLOOKUP(__xlnm._FilterDatabase_15717[[#This Row],[SAPSA Number]],'DS Point summary'!A:A,'DS Point summary'!B:B)</f>
        <v>Gregory Andrew</v>
      </c>
      <c r="D85" s="129" t="str">
        <f>_xlfn.XLOOKUP(__xlnm._FilterDatabase_15717[[#This Row],[SAPSA Number]],'DS Point summary'!A:A,'DS Point summary'!C:C)</f>
        <v>Salzwedel</v>
      </c>
      <c r="E85" s="130" t="str">
        <f>_xlfn.XLOOKUP(__xlnm._FilterDatabase_15717[[#This Row],[SAPSA Number]],'DS Point summary'!A:A,'DS Point summary'!D:D)</f>
        <v>G</v>
      </c>
      <c r="F85" s="19" t="str">
        <f ca="1">_xlfn.XLOOKUP(__xlnm._FilterDatabase_15717[[#This Row],[SAPSA Number]],'DS Point summary'!A:A,'DS Point summary'!E:E)</f>
        <v>S</v>
      </c>
      <c r="G85" s="132">
        <f ca="1">_xlfn.XLOOKUP(__xlnm._FilterDatabase_15717[[#This Row],[SAPSA Number]],'DS Point summary'!A:A,'DS Point summary'!F:F)</f>
        <v>53</v>
      </c>
      <c r="H85" s="21" t="s">
        <v>683</v>
      </c>
      <c r="I85" s="37">
        <f t="shared" si="6"/>
        <v>0</v>
      </c>
      <c r="J85" s="24">
        <f t="shared" si="7"/>
        <v>0</v>
      </c>
      <c r="K85" s="25">
        <v>0</v>
      </c>
      <c r="L85" s="26">
        <v>0</v>
      </c>
      <c r="M85" s="25">
        <v>0</v>
      </c>
      <c r="N85" s="26">
        <v>0</v>
      </c>
      <c r="O85" s="25">
        <v>0</v>
      </c>
      <c r="P85" s="26">
        <v>0</v>
      </c>
      <c r="Q85" s="25">
        <v>0</v>
      </c>
      <c r="R85" s="26">
        <v>0</v>
      </c>
      <c r="S85" s="25">
        <v>0</v>
      </c>
      <c r="T85" s="26">
        <v>0</v>
      </c>
      <c r="U85" s="25">
        <v>0</v>
      </c>
      <c r="V85" s="26">
        <v>0</v>
      </c>
    </row>
    <row r="86" spans="1:22" x14ac:dyDescent="0.25">
      <c r="A86" s="38">
        <f t="shared" si="5"/>
        <v>8</v>
      </c>
      <c r="B86" s="35">
        <v>3822</v>
      </c>
      <c r="C86" s="129" t="str">
        <f>_xlfn.XLOOKUP(__xlnm._FilterDatabase_15717[[#This Row],[SAPSA Number]],'DS Point summary'!A:A,'DS Point summary'!B:B)</f>
        <v>Wayne Erald</v>
      </c>
      <c r="D86" s="129" t="str">
        <f>_xlfn.XLOOKUP(__xlnm._FilterDatabase_15717[[#This Row],[SAPSA Number]],'DS Point summary'!A:A,'DS Point summary'!C:C)</f>
        <v>Schmidt</v>
      </c>
      <c r="E86" s="130" t="str">
        <f>_xlfn.XLOOKUP(__xlnm._FilterDatabase_15717[[#This Row],[SAPSA Number]],'DS Point summary'!A:A,'DS Point summary'!D:D)</f>
        <v>WE</v>
      </c>
      <c r="F86" s="19" t="str">
        <f ca="1">_xlfn.XLOOKUP(__xlnm._FilterDatabase_15717[[#This Row],[SAPSA Number]],'DS Point summary'!A:A,'DS Point summary'!E:E)</f>
        <v xml:space="preserve"> </v>
      </c>
      <c r="G86" s="132">
        <f ca="1">_xlfn.XLOOKUP(__xlnm._FilterDatabase_15717[[#This Row],[SAPSA Number]],'DS Point summary'!A:A,'DS Point summary'!F:F)</f>
        <v>49</v>
      </c>
      <c r="H86" s="21" t="s">
        <v>683</v>
      </c>
      <c r="I86" s="37">
        <f t="shared" si="6"/>
        <v>0</v>
      </c>
      <c r="J86" s="24">
        <f t="shared" si="7"/>
        <v>0</v>
      </c>
      <c r="K86" s="25">
        <v>0</v>
      </c>
      <c r="L86" s="26">
        <v>0</v>
      </c>
      <c r="M86" s="25">
        <v>0</v>
      </c>
      <c r="N86" s="26">
        <v>0</v>
      </c>
      <c r="O86" s="25">
        <v>0</v>
      </c>
      <c r="P86" s="26">
        <v>0</v>
      </c>
      <c r="Q86" s="25">
        <v>0</v>
      </c>
      <c r="R86" s="26">
        <v>0</v>
      </c>
      <c r="S86" s="25">
        <v>0</v>
      </c>
      <c r="T86" s="26">
        <v>0</v>
      </c>
      <c r="U86" s="25">
        <v>0</v>
      </c>
      <c r="V86" s="26">
        <v>0</v>
      </c>
    </row>
    <row r="87" spans="1:22" x14ac:dyDescent="0.25">
      <c r="A87" s="34">
        <f t="shared" ref="A87:A123" si="8">RANK(J87,J$2:J$138,0)</f>
        <v>8</v>
      </c>
      <c r="B87" s="35">
        <v>3209</v>
      </c>
      <c r="C87" s="129" t="str">
        <f>_xlfn.XLOOKUP(__xlnm._FilterDatabase_15717[[#This Row],[SAPSA Number]],'DS Point summary'!A:A,'DS Point summary'!B:B)</f>
        <v>Mark Theo</v>
      </c>
      <c r="D87" s="129" t="str">
        <f>_xlfn.XLOOKUP(__xlnm._FilterDatabase_15717[[#This Row],[SAPSA Number]],'DS Point summary'!A:A,'DS Point summary'!C:C)</f>
        <v>Schuurmans</v>
      </c>
      <c r="E87" s="130" t="str">
        <f>_xlfn.XLOOKUP(__xlnm._FilterDatabase_15717[[#This Row],[SAPSA Number]],'DS Point summary'!A:A,'DS Point summary'!D:D)</f>
        <v>MT</v>
      </c>
      <c r="F87" s="19" t="str">
        <f>_xlfn.XLOOKUP(__xlnm._FilterDatabase_15717[[#This Row],[SAPSA Number]],'DS Point summary'!A:A,'DS Point summary'!E:E)</f>
        <v>S</v>
      </c>
      <c r="G87" s="132">
        <f ca="1">_xlfn.XLOOKUP(__xlnm._FilterDatabase_15717[[#This Row],[SAPSA Number]],'DS Point summary'!A:A,'DS Point summary'!F:F)</f>
        <v>51</v>
      </c>
      <c r="H87" s="21" t="s">
        <v>683</v>
      </c>
      <c r="I87" s="37">
        <f t="shared" si="6"/>
        <v>0</v>
      </c>
      <c r="J87" s="24">
        <f t="shared" si="7"/>
        <v>0</v>
      </c>
      <c r="K87" s="25">
        <v>0</v>
      </c>
      <c r="L87" s="26">
        <v>0</v>
      </c>
      <c r="M87" s="25">
        <v>0</v>
      </c>
      <c r="N87" s="26">
        <v>0</v>
      </c>
      <c r="O87" s="25">
        <v>0</v>
      </c>
      <c r="P87" s="26">
        <v>0</v>
      </c>
      <c r="Q87" s="25">
        <v>0</v>
      </c>
      <c r="R87" s="26">
        <v>0</v>
      </c>
      <c r="S87" s="25">
        <v>0</v>
      </c>
      <c r="T87" s="26">
        <v>0</v>
      </c>
      <c r="U87" s="25">
        <v>0</v>
      </c>
      <c r="V87" s="26">
        <v>0</v>
      </c>
    </row>
    <row r="88" spans="1:22" x14ac:dyDescent="0.25">
      <c r="A88" s="34">
        <f t="shared" si="8"/>
        <v>8</v>
      </c>
      <c r="B88" s="35">
        <v>4966</v>
      </c>
      <c r="C88" s="129" t="str">
        <f>_xlfn.XLOOKUP(__xlnm._FilterDatabase_15717[[#This Row],[SAPSA Number]],'DS Point summary'!A:A,'DS Point summary'!B:B)</f>
        <v>Costantinos</v>
      </c>
      <c r="D88" s="129" t="str">
        <f>_xlfn.XLOOKUP(__xlnm._FilterDatabase_15717[[#This Row],[SAPSA Number]],'DS Point summary'!A:A,'DS Point summary'!C:C)</f>
        <v>Seindis</v>
      </c>
      <c r="E88" s="130" t="str">
        <f>_xlfn.XLOOKUP(__xlnm._FilterDatabase_15717[[#This Row],[SAPSA Number]],'DS Point summary'!A:A,'DS Point summary'!D:D)</f>
        <v>C</v>
      </c>
      <c r="F88" s="19" t="str">
        <f ca="1">_xlfn.XLOOKUP(__xlnm._FilterDatabase_15717[[#This Row],[SAPSA Number]],'DS Point summary'!A:A,'DS Point summary'!E:E)</f>
        <v xml:space="preserve"> </v>
      </c>
      <c r="G88" s="132">
        <f ca="1">_xlfn.XLOOKUP(__xlnm._FilterDatabase_15717[[#This Row],[SAPSA Number]],'DS Point summary'!A:A,'DS Point summary'!F:F)</f>
        <v>33</v>
      </c>
      <c r="H88" s="21" t="s">
        <v>683</v>
      </c>
      <c r="I88" s="37">
        <f t="shared" si="6"/>
        <v>0</v>
      </c>
      <c r="J88" s="24">
        <f t="shared" si="7"/>
        <v>0</v>
      </c>
      <c r="K88" s="25">
        <v>0</v>
      </c>
      <c r="L88" s="26">
        <v>0</v>
      </c>
      <c r="M88" s="25">
        <v>0</v>
      </c>
      <c r="N88" s="26">
        <v>0</v>
      </c>
      <c r="O88" s="25">
        <v>0</v>
      </c>
      <c r="P88" s="26">
        <v>0</v>
      </c>
      <c r="Q88" s="25">
        <v>0</v>
      </c>
      <c r="R88" s="26">
        <v>0</v>
      </c>
      <c r="S88" s="25">
        <v>0</v>
      </c>
      <c r="T88" s="26">
        <v>0</v>
      </c>
      <c r="U88" s="25">
        <v>0</v>
      </c>
      <c r="V88" s="26">
        <v>0</v>
      </c>
    </row>
    <row r="89" spans="1:22" x14ac:dyDescent="0.25">
      <c r="A89" s="34">
        <f t="shared" si="8"/>
        <v>8</v>
      </c>
      <c r="B89" s="47">
        <v>1550</v>
      </c>
      <c r="C89" s="129" t="str">
        <f>_xlfn.XLOOKUP(__xlnm._FilterDatabase_15717[[#This Row],[SAPSA Number]],'DS Point summary'!A:A,'DS Point summary'!B:B)</f>
        <v>Christopher Mark</v>
      </c>
      <c r="D89" s="129" t="str">
        <f>_xlfn.XLOOKUP(__xlnm._FilterDatabase_15717[[#This Row],[SAPSA Number]],'DS Point summary'!A:A,'DS Point summary'!C:C)</f>
        <v>Shadwell</v>
      </c>
      <c r="E89" s="130" t="str">
        <f>_xlfn.XLOOKUP(__xlnm._FilterDatabase_15717[[#This Row],[SAPSA Number]],'DS Point summary'!A:A,'DS Point summary'!D:D)</f>
        <v>CM</v>
      </c>
      <c r="F89" s="19" t="str">
        <f ca="1">_xlfn.XLOOKUP(__xlnm._FilterDatabase_15717[[#This Row],[SAPSA Number]],'DS Point summary'!A:A,'DS Point summary'!E:E)</f>
        <v xml:space="preserve"> </v>
      </c>
      <c r="G89" s="132">
        <f ca="1">_xlfn.XLOOKUP(__xlnm._FilterDatabase_15717[[#This Row],[SAPSA Number]],'DS Point summary'!A:A,'DS Point summary'!F:F)</f>
        <v>34</v>
      </c>
      <c r="H89" s="21" t="s">
        <v>683</v>
      </c>
      <c r="I89" s="37">
        <f t="shared" si="6"/>
        <v>0</v>
      </c>
      <c r="J89" s="24">
        <f t="shared" si="7"/>
        <v>0</v>
      </c>
      <c r="K89" s="25">
        <v>0</v>
      </c>
      <c r="L89" s="26">
        <v>0</v>
      </c>
      <c r="M89" s="25">
        <v>0</v>
      </c>
      <c r="N89" s="26">
        <v>0</v>
      </c>
      <c r="O89" s="25">
        <v>0</v>
      </c>
      <c r="P89" s="26">
        <v>0</v>
      </c>
      <c r="Q89" s="25">
        <v>0</v>
      </c>
      <c r="R89" s="26">
        <v>0</v>
      </c>
      <c r="S89" s="25">
        <v>0</v>
      </c>
      <c r="T89" s="26">
        <v>0</v>
      </c>
      <c r="U89" s="25">
        <v>0</v>
      </c>
      <c r="V89" s="26">
        <v>0</v>
      </c>
    </row>
    <row r="90" spans="1:22" x14ac:dyDescent="0.25">
      <c r="A90" s="38">
        <f t="shared" si="8"/>
        <v>8</v>
      </c>
      <c r="B90" s="39">
        <v>4272</v>
      </c>
      <c r="C90" s="129" t="str">
        <f>_xlfn.XLOOKUP(__xlnm._FilterDatabase_15717[[#This Row],[SAPSA Number]],'DS Point summary'!A:A,'DS Point summary'!B:B)</f>
        <v>Theuns Fichardt</v>
      </c>
      <c r="D90" s="129" t="str">
        <f>_xlfn.XLOOKUP(__xlnm._FilterDatabase_15717[[#This Row],[SAPSA Number]],'DS Point summary'!A:A,'DS Point summary'!C:C)</f>
        <v>Skea</v>
      </c>
      <c r="E90" s="130" t="str">
        <f>_xlfn.XLOOKUP(__xlnm._FilterDatabase_15717[[#This Row],[SAPSA Number]],'DS Point summary'!A:A,'DS Point summary'!D:D)</f>
        <v>TF</v>
      </c>
      <c r="F90" s="19" t="str">
        <f ca="1">_xlfn.XLOOKUP(__xlnm._FilterDatabase_15717[[#This Row],[SAPSA Number]],'DS Point summary'!A:A,'DS Point summary'!E:E)</f>
        <v xml:space="preserve"> </v>
      </c>
      <c r="G90" s="132">
        <f ca="1">_xlfn.XLOOKUP(__xlnm._FilterDatabase_15717[[#This Row],[SAPSA Number]],'DS Point summary'!A:A,'DS Point summary'!F:F)</f>
        <v>49</v>
      </c>
      <c r="H90" s="21" t="s">
        <v>683</v>
      </c>
      <c r="I90" s="37">
        <f t="shared" si="6"/>
        <v>0</v>
      </c>
      <c r="J90" s="24">
        <f t="shared" si="7"/>
        <v>0</v>
      </c>
      <c r="K90" s="25">
        <v>0</v>
      </c>
      <c r="L90" s="26">
        <v>0</v>
      </c>
      <c r="M90" s="25">
        <v>0</v>
      </c>
      <c r="N90" s="26">
        <v>0</v>
      </c>
      <c r="O90" s="25">
        <v>0</v>
      </c>
      <c r="P90" s="26">
        <v>0</v>
      </c>
      <c r="Q90" s="25">
        <v>0</v>
      </c>
      <c r="R90" s="26">
        <v>0</v>
      </c>
      <c r="S90" s="25">
        <v>0</v>
      </c>
      <c r="T90" s="26">
        <v>0</v>
      </c>
      <c r="U90" s="25">
        <v>0</v>
      </c>
      <c r="V90" s="26">
        <v>0</v>
      </c>
    </row>
    <row r="91" spans="1:22" x14ac:dyDescent="0.25">
      <c r="A91" s="38">
        <f t="shared" si="8"/>
        <v>8</v>
      </c>
      <c r="B91" s="35">
        <v>3587</v>
      </c>
      <c r="C91" s="129" t="str">
        <f>_xlfn.XLOOKUP(__xlnm._FilterDatabase_15717[[#This Row],[SAPSA Number]],'DS Point summary'!A:A,'DS Point summary'!B:B)</f>
        <v>Daniel Lodewyk</v>
      </c>
      <c r="D91" s="129" t="str">
        <f>_xlfn.XLOOKUP(__xlnm._FilterDatabase_15717[[#This Row],[SAPSA Number]],'DS Point summary'!A:A,'DS Point summary'!C:C)</f>
        <v>Smit</v>
      </c>
      <c r="E91" s="130" t="str">
        <f>_xlfn.XLOOKUP(__xlnm._FilterDatabase_15717[[#This Row],[SAPSA Number]],'DS Point summary'!A:A,'DS Point summary'!D:D)</f>
        <v>DL</v>
      </c>
      <c r="F91" s="19" t="str">
        <f ca="1">_xlfn.XLOOKUP(__xlnm._FilterDatabase_15717[[#This Row],[SAPSA Number]],'DS Point summary'!A:A,'DS Point summary'!E:E)</f>
        <v xml:space="preserve"> </v>
      </c>
      <c r="G91" s="132">
        <f ca="1">_xlfn.XLOOKUP(__xlnm._FilterDatabase_15717[[#This Row],[SAPSA Number]],'DS Point summary'!A:A,'DS Point summary'!F:F)</f>
        <v>37</v>
      </c>
      <c r="H91" s="21" t="s">
        <v>683</v>
      </c>
      <c r="I91" s="37">
        <f t="shared" si="6"/>
        <v>0</v>
      </c>
      <c r="J91" s="24">
        <f t="shared" si="7"/>
        <v>0</v>
      </c>
      <c r="K91" s="25">
        <v>0</v>
      </c>
      <c r="L91" s="26">
        <v>0</v>
      </c>
      <c r="M91" s="25">
        <v>0</v>
      </c>
      <c r="N91" s="26">
        <v>0</v>
      </c>
      <c r="O91" s="25">
        <v>0</v>
      </c>
      <c r="P91" s="26">
        <v>0</v>
      </c>
      <c r="Q91" s="25">
        <v>0</v>
      </c>
      <c r="R91" s="26">
        <v>0</v>
      </c>
      <c r="S91" s="25">
        <v>0</v>
      </c>
      <c r="T91" s="26">
        <v>0</v>
      </c>
      <c r="U91" s="25">
        <v>0</v>
      </c>
      <c r="V91" s="26">
        <v>0</v>
      </c>
    </row>
    <row r="92" spans="1:22" x14ac:dyDescent="0.25">
      <c r="A92" s="38">
        <f t="shared" si="8"/>
        <v>8</v>
      </c>
      <c r="B92" s="35">
        <v>572</v>
      </c>
      <c r="C92" s="129" t="str">
        <f>_xlfn.XLOOKUP(__xlnm._FilterDatabase_15717[[#This Row],[SAPSA Number]],'DS Point summary'!A:A,'DS Point summary'!B:B)</f>
        <v>DJ</v>
      </c>
      <c r="D92" s="129" t="str">
        <f>_xlfn.XLOOKUP(__xlnm._FilterDatabase_15717[[#This Row],[SAPSA Number]],'DS Point summary'!A:A,'DS Point summary'!C:C)</f>
        <v>Smith</v>
      </c>
      <c r="E92" s="130" t="str">
        <f>_xlfn.XLOOKUP(__xlnm._FilterDatabase_15717[[#This Row],[SAPSA Number]],'DS Point summary'!A:A,'DS Point summary'!D:D)</f>
        <v>DJ</v>
      </c>
      <c r="F92" s="19" t="str">
        <f ca="1">_xlfn.XLOOKUP(__xlnm._FilterDatabase_15717[[#This Row],[SAPSA Number]],'DS Point summary'!A:A,'DS Point summary'!E:E)</f>
        <v>S</v>
      </c>
      <c r="G92" s="132">
        <f ca="1">_xlfn.XLOOKUP(__xlnm._FilterDatabase_15717[[#This Row],[SAPSA Number]],'DS Point summary'!A:A,'DS Point summary'!F:F)</f>
        <v>57</v>
      </c>
      <c r="H92" s="21" t="s">
        <v>683</v>
      </c>
      <c r="I92" s="37">
        <f t="shared" si="6"/>
        <v>0</v>
      </c>
      <c r="J92" s="24">
        <f t="shared" si="7"/>
        <v>0</v>
      </c>
      <c r="K92" s="25">
        <v>0</v>
      </c>
      <c r="L92" s="26">
        <v>0</v>
      </c>
      <c r="M92" s="25">
        <v>0</v>
      </c>
      <c r="N92" s="26">
        <v>0</v>
      </c>
      <c r="O92" s="25">
        <v>0</v>
      </c>
      <c r="P92" s="26">
        <v>0</v>
      </c>
      <c r="Q92" s="25">
        <v>0</v>
      </c>
      <c r="R92" s="26">
        <v>0</v>
      </c>
      <c r="S92" s="25">
        <v>0</v>
      </c>
      <c r="T92" s="26">
        <v>0</v>
      </c>
      <c r="U92" s="25">
        <v>0</v>
      </c>
      <c r="V92" s="26">
        <v>0</v>
      </c>
    </row>
    <row r="93" spans="1:22" x14ac:dyDescent="0.25">
      <c r="A93" s="34">
        <f t="shared" si="8"/>
        <v>8</v>
      </c>
      <c r="B93" s="35">
        <v>1321</v>
      </c>
      <c r="C93" s="129" t="str">
        <f>_xlfn.XLOOKUP(__xlnm._FilterDatabase_15717[[#This Row],[SAPSA Number]],'DS Point summary'!A:A,'DS Point summary'!B:B)</f>
        <v>Neal Monisen</v>
      </c>
      <c r="D93" s="129" t="str">
        <f>_xlfn.XLOOKUP(__xlnm._FilterDatabase_15717[[#This Row],[SAPSA Number]],'DS Point summary'!A:A,'DS Point summary'!C:C)</f>
        <v>Sokay</v>
      </c>
      <c r="E93" s="130" t="str">
        <f>_xlfn.XLOOKUP(__xlnm._FilterDatabase_15717[[#This Row],[SAPSA Number]],'DS Point summary'!A:A,'DS Point summary'!D:D)</f>
        <v>NM</v>
      </c>
      <c r="F93" s="19" t="str">
        <f ca="1">_xlfn.XLOOKUP(__xlnm._FilterDatabase_15717[[#This Row],[SAPSA Number]],'DS Point summary'!A:A,'DS Point summary'!E:E)</f>
        <v xml:space="preserve"> </v>
      </c>
      <c r="G93" s="132">
        <f ca="1">_xlfn.XLOOKUP(__xlnm._FilterDatabase_15717[[#This Row],[SAPSA Number]],'DS Point summary'!A:A,'DS Point summary'!F:F)</f>
        <v>49</v>
      </c>
      <c r="H93" s="21" t="s">
        <v>683</v>
      </c>
      <c r="I93" s="37">
        <f t="shared" si="6"/>
        <v>0</v>
      </c>
      <c r="J93" s="24">
        <f t="shared" si="7"/>
        <v>0</v>
      </c>
      <c r="K93" s="25">
        <v>0</v>
      </c>
      <c r="L93" s="26">
        <v>0</v>
      </c>
      <c r="M93" s="25">
        <v>0</v>
      </c>
      <c r="N93" s="26">
        <v>0</v>
      </c>
      <c r="O93" s="25">
        <v>0</v>
      </c>
      <c r="P93" s="26">
        <v>0</v>
      </c>
      <c r="Q93" s="25">
        <v>0</v>
      </c>
      <c r="R93" s="26">
        <v>0</v>
      </c>
      <c r="S93" s="25">
        <v>0</v>
      </c>
      <c r="T93" s="26">
        <v>0</v>
      </c>
      <c r="U93" s="25">
        <v>0</v>
      </c>
      <c r="V93" s="26">
        <v>0</v>
      </c>
    </row>
    <row r="94" spans="1:22" x14ac:dyDescent="0.25">
      <c r="A94" s="34">
        <f t="shared" si="8"/>
        <v>8</v>
      </c>
      <c r="B94" s="35">
        <v>3832</v>
      </c>
      <c r="C94" s="129" t="str">
        <f>_xlfn.XLOOKUP(__xlnm._FilterDatabase_15717[[#This Row],[SAPSA Number]],'DS Point summary'!A:A,'DS Point summary'!B:B)</f>
        <v>Dion Rowlands</v>
      </c>
      <c r="D94" s="129" t="str">
        <f>_xlfn.XLOOKUP(__xlnm._FilterDatabase_15717[[#This Row],[SAPSA Number]],'DS Point summary'!A:A,'DS Point summary'!C:C)</f>
        <v>Stead</v>
      </c>
      <c r="E94" s="130" t="str">
        <f>_xlfn.XLOOKUP(__xlnm._FilterDatabase_15717[[#This Row],[SAPSA Number]],'DS Point summary'!A:A,'DS Point summary'!D:D)</f>
        <v>DR</v>
      </c>
      <c r="F94" s="19" t="str">
        <f>_xlfn.XLOOKUP(__xlnm._FilterDatabase_15717[[#This Row],[SAPSA Number]],'DS Point summary'!A:A,'DS Point summary'!E:E)</f>
        <v>S</v>
      </c>
      <c r="G94" s="132">
        <f ca="1">_xlfn.XLOOKUP(__xlnm._FilterDatabase_15717[[#This Row],[SAPSA Number]],'DS Point summary'!A:A,'DS Point summary'!F:F)</f>
        <v>50</v>
      </c>
      <c r="H94" s="21" t="s">
        <v>683</v>
      </c>
      <c r="I94" s="37">
        <f t="shared" si="6"/>
        <v>0</v>
      </c>
      <c r="J94" s="24">
        <f t="shared" si="7"/>
        <v>0</v>
      </c>
      <c r="K94" s="25">
        <v>0</v>
      </c>
      <c r="L94" s="26">
        <v>0</v>
      </c>
      <c r="M94" s="25">
        <v>0</v>
      </c>
      <c r="N94" s="26">
        <v>0</v>
      </c>
      <c r="O94" s="25">
        <v>0</v>
      </c>
      <c r="P94" s="26">
        <v>0</v>
      </c>
      <c r="Q94" s="25">
        <v>0</v>
      </c>
      <c r="R94" s="26">
        <v>0</v>
      </c>
      <c r="S94" s="25">
        <v>0</v>
      </c>
      <c r="T94" s="26">
        <v>0</v>
      </c>
      <c r="U94" s="25">
        <v>0</v>
      </c>
      <c r="V94" s="26">
        <v>0</v>
      </c>
    </row>
    <row r="95" spans="1:22" x14ac:dyDescent="0.25">
      <c r="A95" s="34">
        <f t="shared" si="8"/>
        <v>8</v>
      </c>
      <c r="B95" s="35">
        <v>3395</v>
      </c>
      <c r="C95" s="129" t="str">
        <f>_xlfn.XLOOKUP(__xlnm._FilterDatabase_15717[[#This Row],[SAPSA Number]],'DS Point summary'!A:A,'DS Point summary'!B:B)</f>
        <v>Andrea</v>
      </c>
      <c r="D95" s="129" t="str">
        <f>_xlfn.XLOOKUP(__xlnm._FilterDatabase_15717[[#This Row],[SAPSA Number]],'DS Point summary'!A:A,'DS Point summary'!C:C)</f>
        <v>Stevenson</v>
      </c>
      <c r="E95" s="130" t="str">
        <f>_xlfn.XLOOKUP(__xlnm._FilterDatabase_15717[[#This Row],[SAPSA Number]],'DS Point summary'!A:A,'DS Point summary'!D:D)</f>
        <v>A</v>
      </c>
      <c r="F95" s="19" t="str">
        <f>_xlfn.XLOOKUP(__xlnm._FilterDatabase_15717[[#This Row],[SAPSA Number]],'DS Point summary'!A:A,'DS Point summary'!E:E)</f>
        <v>Lady</v>
      </c>
      <c r="G95" s="132">
        <f ca="1">_xlfn.XLOOKUP(__xlnm._FilterDatabase_15717[[#This Row],[SAPSA Number]],'DS Point summary'!A:A,'DS Point summary'!F:F)</f>
        <v>54</v>
      </c>
      <c r="H95" s="21" t="s">
        <v>683</v>
      </c>
      <c r="I95" s="37">
        <f t="shared" si="6"/>
        <v>0</v>
      </c>
      <c r="J95" s="24">
        <f t="shared" si="7"/>
        <v>0</v>
      </c>
      <c r="K95" s="25">
        <v>0</v>
      </c>
      <c r="L95" s="26">
        <v>0</v>
      </c>
      <c r="M95" s="25">
        <v>0</v>
      </c>
      <c r="N95" s="26">
        <v>0</v>
      </c>
      <c r="O95" s="25">
        <v>0</v>
      </c>
      <c r="P95" s="26">
        <v>0</v>
      </c>
      <c r="Q95" s="25">
        <v>0</v>
      </c>
      <c r="R95" s="26">
        <v>0</v>
      </c>
      <c r="S95" s="25">
        <v>0</v>
      </c>
      <c r="T95" s="26">
        <v>0</v>
      </c>
      <c r="U95" s="25">
        <v>0</v>
      </c>
      <c r="V95" s="26">
        <v>0</v>
      </c>
    </row>
    <row r="96" spans="1:22" x14ac:dyDescent="0.25">
      <c r="A96" s="34">
        <f t="shared" si="8"/>
        <v>8</v>
      </c>
      <c r="B96" s="35">
        <v>3396</v>
      </c>
      <c r="C96" s="129" t="str">
        <f>_xlfn.XLOOKUP(__xlnm._FilterDatabase_15717[[#This Row],[SAPSA Number]],'DS Point summary'!A:A,'DS Point summary'!B:B)</f>
        <v>Irving Robert</v>
      </c>
      <c r="D96" s="129" t="str">
        <f>_xlfn.XLOOKUP(__xlnm._FilterDatabase_15717[[#This Row],[SAPSA Number]],'DS Point summary'!A:A,'DS Point summary'!C:C)</f>
        <v>Stevenson</v>
      </c>
      <c r="E96" s="130" t="str">
        <f>_xlfn.XLOOKUP(__xlnm._FilterDatabase_15717[[#This Row],[SAPSA Number]],'DS Point summary'!A:A,'DS Point summary'!D:D)</f>
        <v>IR</v>
      </c>
      <c r="F96" s="19" t="str">
        <f ca="1">_xlfn.XLOOKUP(__xlnm._FilterDatabase_15717[[#This Row],[SAPSA Number]],'DS Point summary'!A:A,'DS Point summary'!E:E)</f>
        <v>SS</v>
      </c>
      <c r="G96" s="132">
        <f ca="1">_xlfn.XLOOKUP(__xlnm._FilterDatabase_15717[[#This Row],[SAPSA Number]],'DS Point summary'!A:A,'DS Point summary'!F:F)</f>
        <v>68</v>
      </c>
      <c r="H96" s="21" t="s">
        <v>683</v>
      </c>
      <c r="I96" s="37">
        <f t="shared" si="6"/>
        <v>0</v>
      </c>
      <c r="J96" s="24">
        <f t="shared" si="7"/>
        <v>0</v>
      </c>
      <c r="K96" s="25">
        <v>0</v>
      </c>
      <c r="L96" s="26">
        <v>0</v>
      </c>
      <c r="M96" s="25">
        <v>0</v>
      </c>
      <c r="N96" s="26">
        <v>0</v>
      </c>
      <c r="O96" s="25">
        <v>0</v>
      </c>
      <c r="P96" s="26">
        <v>0</v>
      </c>
      <c r="Q96" s="25">
        <v>0</v>
      </c>
      <c r="R96" s="26">
        <v>0</v>
      </c>
      <c r="S96" s="25">
        <v>0</v>
      </c>
      <c r="T96" s="26">
        <v>0</v>
      </c>
      <c r="U96" s="25">
        <v>0</v>
      </c>
      <c r="V96" s="26">
        <v>0</v>
      </c>
    </row>
    <row r="97" spans="1:22" x14ac:dyDescent="0.25">
      <c r="A97" s="34">
        <f t="shared" si="8"/>
        <v>8</v>
      </c>
      <c r="B97" s="35">
        <v>2688</v>
      </c>
      <c r="C97" s="129" t="str">
        <f>_xlfn.XLOOKUP(__xlnm._FilterDatabase_15717[[#This Row],[SAPSA Number]],'DS Point summary'!A:A,'DS Point summary'!B:B)</f>
        <v>Durandt Hendrik</v>
      </c>
      <c r="D97" s="129" t="str">
        <f>_xlfn.XLOOKUP(__xlnm._FilterDatabase_15717[[#This Row],[SAPSA Number]],'DS Point summary'!A:A,'DS Point summary'!C:C)</f>
        <v>Storm</v>
      </c>
      <c r="E97" s="130" t="str">
        <f>_xlfn.XLOOKUP(__xlnm._FilterDatabase_15717[[#This Row],[SAPSA Number]],'DS Point summary'!A:A,'DS Point summary'!D:D)</f>
        <v>DH</v>
      </c>
      <c r="F97" s="19" t="str">
        <f ca="1">_xlfn.XLOOKUP(__xlnm._FilterDatabase_15717[[#This Row],[SAPSA Number]],'DS Point summary'!A:A,'DS Point summary'!E:E)</f>
        <v>Jnr</v>
      </c>
      <c r="G97" s="132">
        <f ca="1">_xlfn.XLOOKUP(__xlnm._FilterDatabase_15717[[#This Row],[SAPSA Number]],'DS Point summary'!A:A,'DS Point summary'!F:F)</f>
        <v>20</v>
      </c>
      <c r="H97" s="21" t="s">
        <v>683</v>
      </c>
      <c r="I97" s="37">
        <f t="shared" si="6"/>
        <v>0</v>
      </c>
      <c r="J97" s="24">
        <f t="shared" si="7"/>
        <v>0</v>
      </c>
      <c r="K97" s="25">
        <v>0</v>
      </c>
      <c r="L97" s="26">
        <v>0</v>
      </c>
      <c r="M97" s="25">
        <v>0</v>
      </c>
      <c r="N97" s="26">
        <v>0</v>
      </c>
      <c r="O97" s="25">
        <v>0</v>
      </c>
      <c r="P97" s="26">
        <v>0</v>
      </c>
      <c r="Q97" s="25">
        <v>0</v>
      </c>
      <c r="R97" s="26">
        <v>0</v>
      </c>
      <c r="S97" s="25">
        <v>0</v>
      </c>
      <c r="T97" s="26">
        <v>0</v>
      </c>
      <c r="U97" s="25">
        <v>0</v>
      </c>
      <c r="V97" s="26">
        <v>0</v>
      </c>
    </row>
    <row r="98" spans="1:22" x14ac:dyDescent="0.25">
      <c r="A98" s="34">
        <f t="shared" si="8"/>
        <v>8</v>
      </c>
      <c r="B98" s="35">
        <v>3836</v>
      </c>
      <c r="C98" s="129" t="str">
        <f>_xlfn.XLOOKUP(__xlnm._FilterDatabase_15717[[#This Row],[SAPSA Number]],'DS Point summary'!A:A,'DS Point summary'!B:B)</f>
        <v>Deon</v>
      </c>
      <c r="D98" s="129" t="str">
        <f>_xlfn.XLOOKUP(__xlnm._FilterDatabase_15717[[#This Row],[SAPSA Number]],'DS Point summary'!A:A,'DS Point summary'!C:C)</f>
        <v>Storm</v>
      </c>
      <c r="E98" s="130" t="str">
        <f>_xlfn.XLOOKUP(__xlnm._FilterDatabase_15717[[#This Row],[SAPSA Number]],'DS Point summary'!A:A,'DS Point summary'!D:D)</f>
        <v>D</v>
      </c>
      <c r="F98" s="19" t="str">
        <f ca="1">_xlfn.XLOOKUP(__xlnm._FilterDatabase_15717[[#This Row],[SAPSA Number]],'DS Point summary'!A:A,'DS Point summary'!E:E)</f>
        <v>SS</v>
      </c>
      <c r="G98" s="132">
        <f ca="1">_xlfn.XLOOKUP(__xlnm._FilterDatabase_15717[[#This Row],[SAPSA Number]],'DS Point summary'!A:A,'DS Point summary'!F:F)</f>
        <v>65</v>
      </c>
      <c r="H98" s="21" t="s">
        <v>683</v>
      </c>
      <c r="I98" s="37">
        <f t="shared" ref="I98:I123" si="9">(IF(K98&gt;0,1,0)+(IF(L98&gt;0,1,0))+(IF(M98&gt;0,1,0))+(IF(N98&gt;0,1,0))+(IF(O98&gt;0,1,0))+(IF(P98&gt;0,1,0))+(IF(Q98&gt;0,1,0))+(IF(R98&gt;0,1,0))+(IF(S98&gt;0,1,0))+(IF(T98&gt;0,1,0))+(IF(U98&gt;0,1,0))+(IF(V98&gt;0,1,0)))</f>
        <v>0</v>
      </c>
      <c r="J98" s="24">
        <f t="shared" si="7"/>
        <v>0</v>
      </c>
      <c r="K98" s="25">
        <v>0</v>
      </c>
      <c r="L98" s="26">
        <v>0</v>
      </c>
      <c r="M98" s="25">
        <v>0</v>
      </c>
      <c r="N98" s="26">
        <v>0</v>
      </c>
      <c r="O98" s="25">
        <v>0</v>
      </c>
      <c r="P98" s="26">
        <v>0</v>
      </c>
      <c r="Q98" s="25">
        <v>0</v>
      </c>
      <c r="R98" s="26">
        <v>0</v>
      </c>
      <c r="S98" s="25">
        <v>0</v>
      </c>
      <c r="T98" s="26">
        <v>0</v>
      </c>
      <c r="U98" s="25">
        <v>0</v>
      </c>
      <c r="V98" s="26">
        <v>0</v>
      </c>
    </row>
    <row r="99" spans="1:22" x14ac:dyDescent="0.25">
      <c r="A99" s="34">
        <f t="shared" si="8"/>
        <v>8</v>
      </c>
      <c r="B99" s="35">
        <v>475</v>
      </c>
      <c r="C99" s="129" t="str">
        <f>_xlfn.XLOOKUP(__xlnm._FilterDatabase_15717[[#This Row],[SAPSA Number]],'DS Point summary'!A:A,'DS Point summary'!B:B)</f>
        <v>Wynand Johannes</v>
      </c>
      <c r="D99" s="129" t="str">
        <f>_xlfn.XLOOKUP(__xlnm._FilterDatabase_15717[[#This Row],[SAPSA Number]],'DS Point summary'!A:A,'DS Point summary'!C:C)</f>
        <v>Strydom</v>
      </c>
      <c r="E99" s="130" t="str">
        <f>_xlfn.XLOOKUP(__xlnm._FilterDatabase_15717[[#This Row],[SAPSA Number]],'DS Point summary'!A:A,'DS Point summary'!D:D)</f>
        <v>WJ</v>
      </c>
      <c r="F99" s="19" t="str">
        <f ca="1">_xlfn.XLOOKUP(__xlnm._FilterDatabase_15717[[#This Row],[SAPSA Number]],'DS Point summary'!A:A,'DS Point summary'!E:E)</f>
        <v xml:space="preserve"> </v>
      </c>
      <c r="G99" s="132">
        <f ca="1">_xlfn.XLOOKUP(__xlnm._FilterDatabase_15717[[#This Row],[SAPSA Number]],'DS Point summary'!A:A,'DS Point summary'!F:F)</f>
        <v>49</v>
      </c>
      <c r="H99" s="21" t="s">
        <v>683</v>
      </c>
      <c r="I99" s="37">
        <f t="shared" si="9"/>
        <v>0</v>
      </c>
      <c r="J99" s="24">
        <f t="shared" si="7"/>
        <v>0</v>
      </c>
      <c r="K99" s="25">
        <v>0</v>
      </c>
      <c r="L99" s="26">
        <v>0</v>
      </c>
      <c r="M99" s="25">
        <v>0</v>
      </c>
      <c r="N99" s="26">
        <v>0</v>
      </c>
      <c r="O99" s="25">
        <v>0</v>
      </c>
      <c r="P99" s="26">
        <v>0</v>
      </c>
      <c r="Q99" s="25">
        <v>0</v>
      </c>
      <c r="R99" s="26">
        <v>0</v>
      </c>
      <c r="S99" s="25">
        <v>0</v>
      </c>
      <c r="T99" s="26">
        <v>0</v>
      </c>
      <c r="U99" s="25">
        <v>0</v>
      </c>
      <c r="V99" s="26">
        <v>0</v>
      </c>
    </row>
    <row r="100" spans="1:22" x14ac:dyDescent="0.25">
      <c r="A100" s="34">
        <f t="shared" si="8"/>
        <v>8</v>
      </c>
      <c r="B100" s="47">
        <v>269</v>
      </c>
      <c r="C100" s="129" t="str">
        <f>_xlfn.XLOOKUP(__xlnm._FilterDatabase_15717[[#This Row],[SAPSA Number]],'DS Point summary'!A:A,'DS Point summary'!B:B)</f>
        <v>Ruark</v>
      </c>
      <c r="D100" s="129" t="str">
        <f>_xlfn.XLOOKUP(__xlnm._FilterDatabase_15717[[#This Row],[SAPSA Number]],'DS Point summary'!A:A,'DS Point summary'!C:C)</f>
        <v>Swanepoel</v>
      </c>
      <c r="E100" s="130" t="str">
        <f>_xlfn.XLOOKUP(__xlnm._FilterDatabase_15717[[#This Row],[SAPSA Number]],'DS Point summary'!A:A,'DS Point summary'!D:D)</f>
        <v>R</v>
      </c>
      <c r="F100" s="19" t="str">
        <f ca="1">_xlfn.XLOOKUP(__xlnm._FilterDatabase_15717[[#This Row],[SAPSA Number]],'DS Point summary'!A:A,'DS Point summary'!E:E)</f>
        <v xml:space="preserve"> </v>
      </c>
      <c r="G100" s="132">
        <f ca="1">_xlfn.XLOOKUP(__xlnm._FilterDatabase_15717[[#This Row],[SAPSA Number]],'DS Point summary'!A:A,'DS Point summary'!F:F)</f>
        <v>39</v>
      </c>
      <c r="H100" s="21" t="s">
        <v>683</v>
      </c>
      <c r="I100" s="37">
        <f t="shared" si="9"/>
        <v>0</v>
      </c>
      <c r="J100" s="24">
        <f t="shared" si="7"/>
        <v>0</v>
      </c>
      <c r="K100" s="25">
        <v>0</v>
      </c>
      <c r="L100" s="26">
        <v>0</v>
      </c>
      <c r="M100" s="25">
        <v>0</v>
      </c>
      <c r="N100" s="26">
        <v>0</v>
      </c>
      <c r="O100" s="25">
        <v>0</v>
      </c>
      <c r="P100" s="26">
        <v>0</v>
      </c>
      <c r="Q100" s="25">
        <v>0</v>
      </c>
      <c r="R100" s="26">
        <v>0</v>
      </c>
      <c r="S100" s="25">
        <v>0</v>
      </c>
      <c r="T100" s="26">
        <v>0</v>
      </c>
      <c r="U100" s="25">
        <v>0</v>
      </c>
      <c r="V100" s="26">
        <v>0</v>
      </c>
    </row>
    <row r="101" spans="1:22" x14ac:dyDescent="0.25">
      <c r="A101" s="34">
        <f t="shared" si="8"/>
        <v>8</v>
      </c>
      <c r="B101" s="35">
        <v>4858</v>
      </c>
      <c r="C101" s="129" t="str">
        <f>_xlfn.XLOOKUP(__xlnm._FilterDatabase_15717[[#This Row],[SAPSA Number]],'DS Point summary'!A:A,'DS Point summary'!B:B)</f>
        <v>Jacques</v>
      </c>
      <c r="D101" s="129" t="str">
        <f>_xlfn.XLOOKUP(__xlnm._FilterDatabase_15717[[#This Row],[SAPSA Number]],'DS Point summary'!A:A,'DS Point summary'!C:C)</f>
        <v>Swanepoel</v>
      </c>
      <c r="E101" s="130" t="str">
        <f>_xlfn.XLOOKUP(__xlnm._FilterDatabase_15717[[#This Row],[SAPSA Number]],'DS Point summary'!A:A,'DS Point summary'!D:D)</f>
        <v>J</v>
      </c>
      <c r="F101" s="19" t="str">
        <f ca="1">_xlfn.XLOOKUP(__xlnm._FilterDatabase_15717[[#This Row],[SAPSA Number]],'DS Point summary'!A:A,'DS Point summary'!E:E)</f>
        <v xml:space="preserve"> </v>
      </c>
      <c r="G101" s="132">
        <f ca="1">_xlfn.XLOOKUP(__xlnm._FilterDatabase_15717[[#This Row],[SAPSA Number]],'DS Point summary'!A:A,'DS Point summary'!F:F)</f>
        <v>28</v>
      </c>
      <c r="H101" s="21" t="s">
        <v>683</v>
      </c>
      <c r="I101" s="37">
        <f t="shared" si="9"/>
        <v>0</v>
      </c>
      <c r="J101" s="24">
        <f t="shared" si="7"/>
        <v>0</v>
      </c>
      <c r="K101" s="25">
        <v>0</v>
      </c>
      <c r="L101" s="26">
        <v>0</v>
      </c>
      <c r="M101" s="25">
        <v>0</v>
      </c>
      <c r="N101" s="26">
        <v>0</v>
      </c>
      <c r="O101" s="25">
        <v>0</v>
      </c>
      <c r="P101" s="26">
        <v>0</v>
      </c>
      <c r="Q101" s="25">
        <v>0</v>
      </c>
      <c r="R101" s="26">
        <v>0</v>
      </c>
      <c r="S101" s="25">
        <v>0</v>
      </c>
      <c r="T101" s="26">
        <v>0</v>
      </c>
      <c r="U101" s="25">
        <v>0</v>
      </c>
      <c r="V101" s="26">
        <v>0</v>
      </c>
    </row>
    <row r="102" spans="1:22" x14ac:dyDescent="0.25">
      <c r="A102" s="34">
        <f t="shared" si="8"/>
        <v>8</v>
      </c>
      <c r="B102" s="35">
        <v>2960</v>
      </c>
      <c r="C102" s="129" t="str">
        <f>_xlfn.XLOOKUP(__xlnm._FilterDatabase_15717[[#This Row],[SAPSA Number]],'DS Point summary'!A:A,'DS Point summary'!B:B)</f>
        <v>Henno</v>
      </c>
      <c r="D102" s="129" t="str">
        <f>_xlfn.XLOOKUP(__xlnm._FilterDatabase_15717[[#This Row],[SAPSA Number]],'DS Point summary'!A:A,'DS Point summary'!C:C)</f>
        <v>Terblanche</v>
      </c>
      <c r="E102" s="130" t="str">
        <f>_xlfn.XLOOKUP(__xlnm._FilterDatabase_15717[[#This Row],[SAPSA Number]],'DS Point summary'!A:A,'DS Point summary'!D:D)</f>
        <v>H</v>
      </c>
      <c r="F102" s="19" t="str">
        <f ca="1">_xlfn.XLOOKUP(__xlnm._FilterDatabase_15717[[#This Row],[SAPSA Number]],'DS Point summary'!A:A,'DS Point summary'!E:E)</f>
        <v xml:space="preserve"> </v>
      </c>
      <c r="G102" s="132">
        <f ca="1">_xlfn.XLOOKUP(__xlnm._FilterDatabase_15717[[#This Row],[SAPSA Number]],'DS Point summary'!A:A,'DS Point summary'!F:F)</f>
        <v>45</v>
      </c>
      <c r="H102" s="21" t="s">
        <v>683</v>
      </c>
      <c r="I102" s="37">
        <f t="shared" si="9"/>
        <v>0</v>
      </c>
      <c r="J102" s="24">
        <f t="shared" si="7"/>
        <v>0</v>
      </c>
      <c r="K102" s="25">
        <v>0</v>
      </c>
      <c r="L102" s="26">
        <v>0</v>
      </c>
      <c r="M102" s="25">
        <v>0</v>
      </c>
      <c r="N102" s="26">
        <v>0</v>
      </c>
      <c r="O102" s="25">
        <v>0</v>
      </c>
      <c r="P102" s="26">
        <v>0</v>
      </c>
      <c r="Q102" s="25">
        <v>0</v>
      </c>
      <c r="R102" s="26">
        <v>0</v>
      </c>
      <c r="S102" s="25">
        <v>0</v>
      </c>
      <c r="T102" s="26">
        <v>0</v>
      </c>
      <c r="U102" s="25">
        <v>0</v>
      </c>
      <c r="V102" s="26">
        <v>0</v>
      </c>
    </row>
    <row r="103" spans="1:22" x14ac:dyDescent="0.25">
      <c r="A103" s="34">
        <f t="shared" si="8"/>
        <v>8</v>
      </c>
      <c r="B103" s="35">
        <v>807</v>
      </c>
      <c r="C103" s="129" t="str">
        <f>_xlfn.XLOOKUP(__xlnm._FilterDatabase_15717[[#This Row],[SAPSA Number]],'DS Point summary'!A:A,'DS Point summary'!B:B)</f>
        <v>Frederik Christoffel</v>
      </c>
      <c r="D103" s="129" t="str">
        <f>_xlfn.XLOOKUP(__xlnm._FilterDatabase_15717[[#This Row],[SAPSA Number]],'DS Point summary'!A:A,'DS Point summary'!C:C)</f>
        <v>Truter</v>
      </c>
      <c r="E103" s="130" t="str">
        <f>_xlfn.XLOOKUP(__xlnm._FilterDatabase_15717[[#This Row],[SAPSA Number]],'DS Point summary'!A:A,'DS Point summary'!D:D)</f>
        <v>FC</v>
      </c>
      <c r="F103" s="19" t="str">
        <f ca="1">_xlfn.XLOOKUP(__xlnm._FilterDatabase_15717[[#This Row],[SAPSA Number]],'DS Point summary'!A:A,'DS Point summary'!E:E)</f>
        <v>Jnr</v>
      </c>
      <c r="G103" s="132">
        <f ca="1">_xlfn.XLOOKUP(__xlnm._FilterDatabase_15717[[#This Row],[SAPSA Number]],'DS Point summary'!A:A,'DS Point summary'!F:F)</f>
        <v>20</v>
      </c>
      <c r="H103" s="21" t="s">
        <v>683</v>
      </c>
      <c r="I103" s="37">
        <f t="shared" si="9"/>
        <v>0</v>
      </c>
      <c r="J103" s="24">
        <f t="shared" si="7"/>
        <v>0</v>
      </c>
      <c r="K103" s="25">
        <v>0</v>
      </c>
      <c r="L103" s="26">
        <v>0</v>
      </c>
      <c r="M103" s="25">
        <v>0</v>
      </c>
      <c r="N103" s="26">
        <v>0</v>
      </c>
      <c r="O103" s="25">
        <v>0</v>
      </c>
      <c r="P103" s="26">
        <v>0</v>
      </c>
      <c r="Q103" s="25">
        <v>0</v>
      </c>
      <c r="R103" s="26">
        <v>0</v>
      </c>
      <c r="S103" s="25">
        <v>0</v>
      </c>
      <c r="T103" s="26">
        <v>0</v>
      </c>
      <c r="U103" s="25">
        <v>0</v>
      </c>
      <c r="V103" s="26">
        <v>0</v>
      </c>
    </row>
    <row r="104" spans="1:22" x14ac:dyDescent="0.25">
      <c r="A104" s="34">
        <f t="shared" si="8"/>
        <v>8</v>
      </c>
      <c r="B104" s="35">
        <v>1113</v>
      </c>
      <c r="C104" s="129" t="str">
        <f>_xlfn.XLOOKUP(__xlnm._FilterDatabase_15717[[#This Row],[SAPSA Number]],'DS Point summary'!A:A,'DS Point summary'!B:B)</f>
        <v>Frik</v>
      </c>
      <c r="D104" s="129" t="str">
        <f>_xlfn.XLOOKUP(__xlnm._FilterDatabase_15717[[#This Row],[SAPSA Number]],'DS Point summary'!A:A,'DS Point summary'!C:C)</f>
        <v>Truter</v>
      </c>
      <c r="E104" s="130" t="str">
        <f>_xlfn.XLOOKUP(__xlnm._FilterDatabase_15717[[#This Row],[SAPSA Number]],'DS Point summary'!A:A,'DS Point summary'!D:D)</f>
        <v>FC</v>
      </c>
      <c r="F104" s="19" t="str">
        <f ca="1">_xlfn.XLOOKUP(__xlnm._FilterDatabase_15717[[#This Row],[SAPSA Number]],'DS Point summary'!A:A,'DS Point summary'!E:E)</f>
        <v>S</v>
      </c>
      <c r="G104" s="132">
        <f ca="1">_xlfn.XLOOKUP(__xlnm._FilterDatabase_15717[[#This Row],[SAPSA Number]],'DS Point summary'!A:A,'DS Point summary'!F:F)</f>
        <v>58</v>
      </c>
      <c r="H104" s="21" t="s">
        <v>683</v>
      </c>
      <c r="I104" s="37">
        <f t="shared" si="9"/>
        <v>0</v>
      </c>
      <c r="J104" s="24">
        <f t="shared" si="7"/>
        <v>0</v>
      </c>
      <c r="K104" s="25">
        <v>0</v>
      </c>
      <c r="L104" s="26">
        <v>0</v>
      </c>
      <c r="M104" s="25">
        <v>0</v>
      </c>
      <c r="N104" s="26">
        <v>0</v>
      </c>
      <c r="O104" s="25">
        <v>0</v>
      </c>
      <c r="P104" s="26">
        <v>0</v>
      </c>
      <c r="Q104" s="25">
        <v>0</v>
      </c>
      <c r="R104" s="26">
        <v>0</v>
      </c>
      <c r="S104" s="25">
        <v>0</v>
      </c>
      <c r="T104" s="26">
        <v>0</v>
      </c>
      <c r="U104" s="25">
        <v>0</v>
      </c>
      <c r="V104" s="26">
        <v>0</v>
      </c>
    </row>
    <row r="105" spans="1:22" x14ac:dyDescent="0.25">
      <c r="A105" s="34">
        <f t="shared" si="8"/>
        <v>8</v>
      </c>
      <c r="B105" s="35">
        <v>4672</v>
      </c>
      <c r="C105" s="129" t="str">
        <f>_xlfn.XLOOKUP(__xlnm._FilterDatabase_15717[[#This Row],[SAPSA Number]],'DS Point summary'!A:A,'DS Point summary'!B:B)</f>
        <v>Frederick John</v>
      </c>
      <c r="D105" s="129" t="str">
        <f>_xlfn.XLOOKUP(__xlnm._FilterDatabase_15717[[#This Row],[SAPSA Number]],'DS Point summary'!A:A,'DS Point summary'!C:C)</f>
        <v>Turnbull</v>
      </c>
      <c r="E105" s="130" t="str">
        <f>_xlfn.XLOOKUP(__xlnm._FilterDatabase_15717[[#This Row],[SAPSA Number]],'DS Point summary'!A:A,'DS Point summary'!D:D)</f>
        <v>FJ</v>
      </c>
      <c r="F105" s="19" t="str">
        <f ca="1">_xlfn.XLOOKUP(__xlnm._FilterDatabase_15717[[#This Row],[SAPSA Number]],'DS Point summary'!A:A,'DS Point summary'!E:E)</f>
        <v>S</v>
      </c>
      <c r="G105" s="132">
        <f ca="1">_xlfn.XLOOKUP(__xlnm._FilterDatabase_15717[[#This Row],[SAPSA Number]],'DS Point summary'!A:A,'DS Point summary'!F:F)</f>
        <v>57</v>
      </c>
      <c r="H105" s="21" t="s">
        <v>683</v>
      </c>
      <c r="I105" s="37">
        <f t="shared" si="9"/>
        <v>0</v>
      </c>
      <c r="J105" s="24">
        <f t="shared" si="7"/>
        <v>0</v>
      </c>
      <c r="K105" s="25">
        <v>0</v>
      </c>
      <c r="L105" s="26">
        <v>0</v>
      </c>
      <c r="M105" s="25">
        <v>0</v>
      </c>
      <c r="N105" s="26">
        <v>0</v>
      </c>
      <c r="O105" s="25">
        <v>0</v>
      </c>
      <c r="P105" s="26">
        <v>0</v>
      </c>
      <c r="Q105" s="25">
        <v>0</v>
      </c>
      <c r="R105" s="26">
        <v>0</v>
      </c>
      <c r="S105" s="25">
        <v>0</v>
      </c>
      <c r="T105" s="26">
        <v>0</v>
      </c>
      <c r="U105" s="25">
        <v>0</v>
      </c>
      <c r="V105" s="26">
        <v>0</v>
      </c>
    </row>
    <row r="106" spans="1:22" x14ac:dyDescent="0.25">
      <c r="A106" s="34">
        <f t="shared" si="8"/>
        <v>8</v>
      </c>
      <c r="B106" s="47">
        <v>1547</v>
      </c>
      <c r="C106" s="129" t="str">
        <f>_xlfn.XLOOKUP(__xlnm._FilterDatabase_15717[[#This Row],[SAPSA Number]],'DS Point summary'!A:A,'DS Point summary'!B:B)</f>
        <v>Marius Frans</v>
      </c>
      <c r="D106" s="129" t="str">
        <f>_xlfn.XLOOKUP(__xlnm._FilterDatabase_15717[[#This Row],[SAPSA Number]],'DS Point summary'!A:A,'DS Point summary'!C:C)</f>
        <v>van Biljon</v>
      </c>
      <c r="E106" s="130" t="str">
        <f>_xlfn.XLOOKUP(__xlnm._FilterDatabase_15717[[#This Row],[SAPSA Number]],'DS Point summary'!A:A,'DS Point summary'!D:D)</f>
        <v>MF</v>
      </c>
      <c r="F106" s="19" t="str">
        <f>_xlfn.XLOOKUP(__xlnm._FilterDatabase_15717[[#This Row],[SAPSA Number]],'DS Point summary'!A:A,'DS Point summary'!E:E)</f>
        <v>S</v>
      </c>
      <c r="G106" s="132">
        <f ca="1">_xlfn.XLOOKUP(__xlnm._FilterDatabase_15717[[#This Row],[SAPSA Number]],'DS Point summary'!A:A,'DS Point summary'!F:F)</f>
        <v>50</v>
      </c>
      <c r="H106" s="21" t="s">
        <v>683</v>
      </c>
      <c r="I106" s="37">
        <f t="shared" si="9"/>
        <v>0</v>
      </c>
      <c r="J106" s="24">
        <f t="shared" si="7"/>
        <v>0</v>
      </c>
      <c r="K106" s="25">
        <v>0</v>
      </c>
      <c r="L106" s="26">
        <v>0</v>
      </c>
      <c r="M106" s="25">
        <v>0</v>
      </c>
      <c r="N106" s="26">
        <v>0</v>
      </c>
      <c r="O106" s="25">
        <v>0</v>
      </c>
      <c r="P106" s="26">
        <v>0</v>
      </c>
      <c r="Q106" s="25">
        <v>0</v>
      </c>
      <c r="R106" s="26">
        <v>0</v>
      </c>
      <c r="S106" s="25">
        <v>0</v>
      </c>
      <c r="T106" s="26">
        <v>0</v>
      </c>
      <c r="U106" s="25">
        <v>0</v>
      </c>
      <c r="V106" s="26">
        <v>0</v>
      </c>
    </row>
    <row r="107" spans="1:22" x14ac:dyDescent="0.25">
      <c r="A107" s="34">
        <f t="shared" si="8"/>
        <v>8</v>
      </c>
      <c r="B107" s="35">
        <v>1931</v>
      </c>
      <c r="C107" s="129" t="str">
        <f>_xlfn.XLOOKUP(__xlnm._FilterDatabase_15717[[#This Row],[SAPSA Number]],'DS Point summary'!A:A,'DS Point summary'!B:B)</f>
        <v>Sylvia</v>
      </c>
      <c r="D107" s="129" t="str">
        <f>_xlfn.XLOOKUP(__xlnm._FilterDatabase_15717[[#This Row],[SAPSA Number]],'DS Point summary'!A:A,'DS Point summary'!C:C)</f>
        <v>Van der Neut</v>
      </c>
      <c r="E107" s="130" t="str">
        <f>_xlfn.XLOOKUP(__xlnm._FilterDatabase_15717[[#This Row],[SAPSA Number]],'DS Point summary'!A:A,'DS Point summary'!D:D)</f>
        <v>S</v>
      </c>
      <c r="F107" s="19" t="str">
        <f>_xlfn.XLOOKUP(__xlnm._FilterDatabase_15717[[#This Row],[SAPSA Number]],'DS Point summary'!A:A,'DS Point summary'!E:E)</f>
        <v>Lady</v>
      </c>
      <c r="G107" s="132">
        <f ca="1">_xlfn.XLOOKUP(__xlnm._FilterDatabase_15717[[#This Row],[SAPSA Number]],'DS Point summary'!A:A,'DS Point summary'!F:F)</f>
        <v>53</v>
      </c>
      <c r="H107" s="21" t="s">
        <v>683</v>
      </c>
      <c r="I107" s="37">
        <f t="shared" si="9"/>
        <v>0</v>
      </c>
      <c r="J107" s="24">
        <f t="shared" si="7"/>
        <v>0</v>
      </c>
      <c r="K107" s="25">
        <v>0</v>
      </c>
      <c r="L107" s="26">
        <v>0</v>
      </c>
      <c r="M107" s="25">
        <v>0</v>
      </c>
      <c r="N107" s="26">
        <v>0</v>
      </c>
      <c r="O107" s="25">
        <v>0</v>
      </c>
      <c r="P107" s="26">
        <v>0</v>
      </c>
      <c r="Q107" s="25">
        <v>0</v>
      </c>
      <c r="R107" s="26">
        <v>0</v>
      </c>
      <c r="S107" s="25">
        <v>0</v>
      </c>
      <c r="T107" s="26">
        <v>0</v>
      </c>
      <c r="U107" s="25">
        <v>0</v>
      </c>
      <c r="V107" s="26">
        <v>0</v>
      </c>
    </row>
    <row r="108" spans="1:22" x14ac:dyDescent="0.25">
      <c r="A108" s="34">
        <f t="shared" si="8"/>
        <v>8</v>
      </c>
      <c r="B108" s="47">
        <v>3837</v>
      </c>
      <c r="C108" s="129" t="str">
        <f>_xlfn.XLOOKUP(__xlnm._FilterDatabase_15717[[#This Row],[SAPSA Number]],'DS Point summary'!A:A,'DS Point summary'!B:B)</f>
        <v>Danéel Jonne</v>
      </c>
      <c r="D108" s="129" t="str">
        <f>_xlfn.XLOOKUP(__xlnm._FilterDatabase_15717[[#This Row],[SAPSA Number]],'DS Point summary'!A:A,'DS Point summary'!C:C)</f>
        <v>Van Eck</v>
      </c>
      <c r="E108" s="130" t="str">
        <f>_xlfn.XLOOKUP(__xlnm._FilterDatabase_15717[[#This Row],[SAPSA Number]],'DS Point summary'!A:A,'DS Point summary'!D:D)</f>
        <v>DJ</v>
      </c>
      <c r="F108" s="19" t="str">
        <f ca="1">_xlfn.XLOOKUP(__xlnm._FilterDatabase_15717[[#This Row],[SAPSA Number]],'DS Point summary'!A:A,'DS Point summary'!E:E)</f>
        <v xml:space="preserve"> </v>
      </c>
      <c r="G108" s="132">
        <f ca="1">_xlfn.XLOOKUP(__xlnm._FilterDatabase_15717[[#This Row],[SAPSA Number]],'DS Point summary'!A:A,'DS Point summary'!F:F)</f>
        <v>46</v>
      </c>
      <c r="H108" s="21" t="s">
        <v>683</v>
      </c>
      <c r="I108" s="37">
        <f t="shared" si="9"/>
        <v>0</v>
      </c>
      <c r="J108" s="24">
        <f t="shared" si="7"/>
        <v>0</v>
      </c>
      <c r="K108" s="25">
        <v>0</v>
      </c>
      <c r="L108" s="26">
        <v>0</v>
      </c>
      <c r="M108" s="25">
        <v>0</v>
      </c>
      <c r="N108" s="26">
        <v>0</v>
      </c>
      <c r="O108" s="25">
        <v>0</v>
      </c>
      <c r="P108" s="26">
        <v>0</v>
      </c>
      <c r="Q108" s="25">
        <v>0</v>
      </c>
      <c r="R108" s="26">
        <v>0</v>
      </c>
      <c r="S108" s="25">
        <v>0</v>
      </c>
      <c r="T108" s="26">
        <v>0</v>
      </c>
      <c r="U108" s="25">
        <v>0</v>
      </c>
      <c r="V108" s="26">
        <v>0</v>
      </c>
    </row>
    <row r="109" spans="1:22" x14ac:dyDescent="0.25">
      <c r="A109" s="34">
        <f t="shared" si="8"/>
        <v>8</v>
      </c>
      <c r="B109" s="47">
        <v>6436</v>
      </c>
      <c r="C109" s="129" t="str">
        <f>_xlfn.XLOOKUP(__xlnm._FilterDatabase_15717[[#This Row],[SAPSA Number]],'DS Point summary'!A:A,'DS Point summary'!B:B)</f>
        <v>Johan</v>
      </c>
      <c r="D109" s="129" t="str">
        <f>_xlfn.XLOOKUP(__xlnm._FilterDatabase_15717[[#This Row],[SAPSA Number]],'DS Point summary'!A:A,'DS Point summary'!C:C)</f>
        <v>van Greunen</v>
      </c>
      <c r="E109" s="130" t="str">
        <f>_xlfn.XLOOKUP(__xlnm._FilterDatabase_15717[[#This Row],[SAPSA Number]],'DS Point summary'!A:A,'DS Point summary'!D:D)</f>
        <v>J</v>
      </c>
      <c r="F109" s="19" t="str">
        <f ca="1">_xlfn.XLOOKUP(__xlnm._FilterDatabase_15717[[#This Row],[SAPSA Number]],'DS Point summary'!A:A,'DS Point summary'!E:E)</f>
        <v xml:space="preserve"> </v>
      </c>
      <c r="G109" s="132">
        <f ca="1">_xlfn.XLOOKUP(__xlnm._FilterDatabase_15717[[#This Row],[SAPSA Number]],'DS Point summary'!A:A,'DS Point summary'!F:F)</f>
        <v>43</v>
      </c>
      <c r="H109" s="21" t="s">
        <v>683</v>
      </c>
      <c r="I109" s="37">
        <f t="shared" si="9"/>
        <v>0</v>
      </c>
      <c r="J109" s="24">
        <f t="shared" si="7"/>
        <v>0</v>
      </c>
      <c r="K109" s="25">
        <v>0</v>
      </c>
      <c r="L109" s="26">
        <v>0</v>
      </c>
      <c r="M109" s="25">
        <v>0</v>
      </c>
      <c r="N109" s="26">
        <v>0</v>
      </c>
      <c r="O109" s="25">
        <v>0</v>
      </c>
      <c r="P109" s="26">
        <v>0</v>
      </c>
      <c r="Q109" s="25">
        <v>0</v>
      </c>
      <c r="R109" s="26">
        <v>0</v>
      </c>
      <c r="S109" s="25">
        <v>0</v>
      </c>
      <c r="T109" s="26">
        <v>0</v>
      </c>
      <c r="U109" s="25">
        <v>0</v>
      </c>
      <c r="V109" s="26">
        <v>0</v>
      </c>
    </row>
    <row r="110" spans="1:22" x14ac:dyDescent="0.25">
      <c r="A110" s="34">
        <f t="shared" si="8"/>
        <v>8</v>
      </c>
      <c r="B110" s="35">
        <v>4441</v>
      </c>
      <c r="C110" s="129" t="str">
        <f>_xlfn.XLOOKUP(__xlnm._FilterDatabase_15717[[#This Row],[SAPSA Number]],'DS Point summary'!A:A,'DS Point summary'!B:B)</f>
        <v>Byron</v>
      </c>
      <c r="D110" s="129" t="str">
        <f>_xlfn.XLOOKUP(__xlnm._FilterDatabase_15717[[#This Row],[SAPSA Number]],'DS Point summary'!A:A,'DS Point summary'!C:C)</f>
        <v>van Heerden</v>
      </c>
      <c r="E110" s="130" t="str">
        <f>_xlfn.XLOOKUP(__xlnm._FilterDatabase_15717[[#This Row],[SAPSA Number]],'DS Point summary'!A:A,'DS Point summary'!D:D)</f>
        <v>B</v>
      </c>
      <c r="F110" s="19" t="str">
        <f ca="1">_xlfn.XLOOKUP(__xlnm._FilterDatabase_15717[[#This Row],[SAPSA Number]],'DS Point summary'!A:A,'DS Point summary'!E:E)</f>
        <v xml:space="preserve"> </v>
      </c>
      <c r="G110" s="132">
        <f ca="1">_xlfn.XLOOKUP(__xlnm._FilterDatabase_15717[[#This Row],[SAPSA Number]],'DS Point summary'!A:A,'DS Point summary'!F:F)</f>
        <v>31</v>
      </c>
      <c r="H110" s="21" t="s">
        <v>683</v>
      </c>
      <c r="I110" s="37">
        <f t="shared" si="9"/>
        <v>0</v>
      </c>
      <c r="J110" s="24">
        <f t="shared" si="7"/>
        <v>0</v>
      </c>
      <c r="K110" s="25">
        <v>0</v>
      </c>
      <c r="L110" s="26">
        <v>0</v>
      </c>
      <c r="M110" s="25">
        <v>0</v>
      </c>
      <c r="N110" s="26">
        <v>0</v>
      </c>
      <c r="O110" s="25">
        <v>0</v>
      </c>
      <c r="P110" s="26">
        <v>0</v>
      </c>
      <c r="Q110" s="25">
        <v>0</v>
      </c>
      <c r="R110" s="26">
        <v>0</v>
      </c>
      <c r="S110" s="25">
        <v>0</v>
      </c>
      <c r="T110" s="26">
        <v>0</v>
      </c>
      <c r="U110" s="25">
        <v>0</v>
      </c>
      <c r="V110" s="26">
        <v>0</v>
      </c>
    </row>
    <row r="111" spans="1:22" x14ac:dyDescent="0.25">
      <c r="A111" s="34">
        <f t="shared" si="8"/>
        <v>8</v>
      </c>
      <c r="B111" s="35">
        <v>5262</v>
      </c>
      <c r="C111" s="129" t="str">
        <f>_xlfn.XLOOKUP(__xlnm._FilterDatabase_15717[[#This Row],[SAPSA Number]],'DS Point summary'!A:A,'DS Point summary'!B:B)</f>
        <v>Andre</v>
      </c>
      <c r="D111" s="129" t="str">
        <f>_xlfn.XLOOKUP(__xlnm._FilterDatabase_15717[[#This Row],[SAPSA Number]],'DS Point summary'!A:A,'DS Point summary'!C:C)</f>
        <v>van Rooyen</v>
      </c>
      <c r="E111" s="130" t="str">
        <f>_xlfn.XLOOKUP(__xlnm._FilterDatabase_15717[[#This Row],[SAPSA Number]],'DS Point summary'!A:A,'DS Point summary'!D:D)</f>
        <v>A</v>
      </c>
      <c r="F111" s="19" t="str">
        <f ca="1">_xlfn.XLOOKUP(__xlnm._FilterDatabase_15717[[#This Row],[SAPSA Number]],'DS Point summary'!A:A,'DS Point summary'!E:E)</f>
        <v xml:space="preserve"> </v>
      </c>
      <c r="G111" s="132">
        <f ca="1">_xlfn.XLOOKUP(__xlnm._FilterDatabase_15717[[#This Row],[SAPSA Number]],'DS Point summary'!A:A,'DS Point summary'!F:F)</f>
        <v>45</v>
      </c>
      <c r="H111" s="21" t="s">
        <v>683</v>
      </c>
      <c r="I111" s="37">
        <f t="shared" si="9"/>
        <v>0</v>
      </c>
      <c r="J111" s="24">
        <f t="shared" si="7"/>
        <v>0</v>
      </c>
      <c r="K111" s="25">
        <v>0</v>
      </c>
      <c r="L111" s="26">
        <v>0</v>
      </c>
      <c r="M111" s="25">
        <v>0</v>
      </c>
      <c r="N111" s="26">
        <v>0</v>
      </c>
      <c r="O111" s="25">
        <v>0</v>
      </c>
      <c r="P111" s="26">
        <v>0</v>
      </c>
      <c r="Q111" s="25">
        <v>0</v>
      </c>
      <c r="R111" s="26">
        <v>0</v>
      </c>
      <c r="S111" s="25">
        <v>0</v>
      </c>
      <c r="T111" s="26">
        <v>0</v>
      </c>
      <c r="U111" s="25">
        <v>0</v>
      </c>
      <c r="V111" s="26">
        <v>0</v>
      </c>
    </row>
    <row r="112" spans="1:22" x14ac:dyDescent="0.25">
      <c r="A112" s="34">
        <f t="shared" si="8"/>
        <v>8</v>
      </c>
      <c r="B112" s="35">
        <v>5760</v>
      </c>
      <c r="C112" s="129" t="str">
        <f>_xlfn.XLOOKUP(__xlnm._FilterDatabase_15717[[#This Row],[SAPSA Number]],'DS Point summary'!A:A,'DS Point summary'!B:B)</f>
        <v>Jeann</v>
      </c>
      <c r="D112" s="129" t="str">
        <f>_xlfn.XLOOKUP(__xlnm._FilterDatabase_15717[[#This Row],[SAPSA Number]],'DS Point summary'!A:A,'DS Point summary'!C:C)</f>
        <v>van Rooyen</v>
      </c>
      <c r="E112" s="130" t="str">
        <f>_xlfn.XLOOKUP(__xlnm._FilterDatabase_15717[[#This Row],[SAPSA Number]],'DS Point summary'!A:A,'DS Point summary'!D:D)</f>
        <v>J</v>
      </c>
      <c r="F112" s="19" t="str">
        <f ca="1">_xlfn.XLOOKUP(__xlnm._FilterDatabase_15717[[#This Row],[SAPSA Number]],'DS Point summary'!A:A,'DS Point summary'!E:E)</f>
        <v xml:space="preserve"> </v>
      </c>
      <c r="G112" s="132">
        <f ca="1">_xlfn.XLOOKUP(__xlnm._FilterDatabase_15717[[#This Row],[SAPSA Number]],'DS Point summary'!A:A,'DS Point summary'!F:F)</f>
        <v>38</v>
      </c>
      <c r="H112" s="21" t="s">
        <v>683</v>
      </c>
      <c r="I112" s="37">
        <f t="shared" si="9"/>
        <v>0</v>
      </c>
      <c r="J112" s="24">
        <f t="shared" si="7"/>
        <v>0</v>
      </c>
      <c r="K112" s="25">
        <v>0</v>
      </c>
      <c r="L112" s="26">
        <v>0</v>
      </c>
      <c r="M112" s="25">
        <v>0</v>
      </c>
      <c r="N112" s="26">
        <v>0</v>
      </c>
      <c r="O112" s="25">
        <v>0</v>
      </c>
      <c r="P112" s="26">
        <v>0</v>
      </c>
      <c r="Q112" s="25">
        <v>0</v>
      </c>
      <c r="R112" s="26">
        <v>0</v>
      </c>
      <c r="S112" s="25">
        <v>0</v>
      </c>
      <c r="T112" s="26">
        <v>0</v>
      </c>
      <c r="U112" s="25">
        <v>0</v>
      </c>
      <c r="V112" s="26">
        <v>0</v>
      </c>
    </row>
    <row r="113" spans="1:22" x14ac:dyDescent="0.25">
      <c r="A113" s="34">
        <f t="shared" si="8"/>
        <v>8</v>
      </c>
      <c r="B113" s="35">
        <v>5971</v>
      </c>
      <c r="C113" s="129" t="str">
        <f>_xlfn.XLOOKUP(__xlnm._FilterDatabase_15717[[#This Row],[SAPSA Number]],'DS Point summary'!A:A,'DS Point summary'!B:B)</f>
        <v>Hendrik</v>
      </c>
      <c r="D113" s="129" t="str">
        <f>_xlfn.XLOOKUP(__xlnm._FilterDatabase_15717[[#This Row],[SAPSA Number]],'DS Point summary'!A:A,'DS Point summary'!C:C)</f>
        <v>van Rooyen</v>
      </c>
      <c r="E113" s="130" t="str">
        <f>_xlfn.XLOOKUP(__xlnm._FilterDatabase_15717[[#This Row],[SAPSA Number]],'DS Point summary'!A:A,'DS Point summary'!D:D)</f>
        <v>H</v>
      </c>
      <c r="F113" s="19" t="str">
        <f ca="1">_xlfn.XLOOKUP(__xlnm._FilterDatabase_15717[[#This Row],[SAPSA Number]],'DS Point summary'!A:A,'DS Point summary'!E:E)</f>
        <v xml:space="preserve"> </v>
      </c>
      <c r="G113" s="132">
        <f ca="1">_xlfn.XLOOKUP(__xlnm._FilterDatabase_15717[[#This Row],[SAPSA Number]],'DS Point summary'!A:A,'DS Point summary'!F:F)</f>
        <v>49</v>
      </c>
      <c r="H113" s="21" t="s">
        <v>683</v>
      </c>
      <c r="I113" s="37">
        <f t="shared" si="9"/>
        <v>0</v>
      </c>
      <c r="J113" s="24">
        <f t="shared" si="7"/>
        <v>0</v>
      </c>
      <c r="K113" s="25">
        <v>0</v>
      </c>
      <c r="L113" s="26">
        <v>0</v>
      </c>
      <c r="M113" s="25">
        <v>0</v>
      </c>
      <c r="N113" s="26">
        <v>0</v>
      </c>
      <c r="O113" s="25">
        <v>0</v>
      </c>
      <c r="P113" s="26">
        <v>0</v>
      </c>
      <c r="Q113" s="25">
        <v>0</v>
      </c>
      <c r="R113" s="26">
        <v>0</v>
      </c>
      <c r="S113" s="25">
        <v>0</v>
      </c>
      <c r="T113" s="26">
        <v>0</v>
      </c>
      <c r="U113" s="25">
        <v>0</v>
      </c>
      <c r="V113" s="26">
        <v>0</v>
      </c>
    </row>
    <row r="114" spans="1:22" x14ac:dyDescent="0.25">
      <c r="A114" s="34">
        <f t="shared" si="8"/>
        <v>8</v>
      </c>
      <c r="B114" s="35">
        <v>1250</v>
      </c>
      <c r="C114" s="129" t="str">
        <f>_xlfn.XLOOKUP(__xlnm._FilterDatabase_15717[[#This Row],[SAPSA Number]],'DS Point summary'!A:A,'DS Point summary'!B:B)</f>
        <v>Carel Riaan</v>
      </c>
      <c r="D114" s="129" t="str">
        <f>_xlfn.XLOOKUP(__xlnm._FilterDatabase_15717[[#This Row],[SAPSA Number]],'DS Point summary'!A:A,'DS Point summary'!C:C)</f>
        <v>Venter</v>
      </c>
      <c r="E114" s="130" t="str">
        <f>_xlfn.XLOOKUP(__xlnm._FilterDatabase_15717[[#This Row],[SAPSA Number]],'DS Point summary'!A:A,'DS Point summary'!D:D)</f>
        <v>CR</v>
      </c>
      <c r="F114" s="19" t="str">
        <f ca="1">_xlfn.XLOOKUP(__xlnm._FilterDatabase_15717[[#This Row],[SAPSA Number]],'DS Point summary'!A:A,'DS Point summary'!E:E)</f>
        <v>S</v>
      </c>
      <c r="G114" s="132">
        <f ca="1">_xlfn.XLOOKUP(__xlnm._FilterDatabase_15717[[#This Row],[SAPSA Number]],'DS Point summary'!A:A,'DS Point summary'!F:F)</f>
        <v>52</v>
      </c>
      <c r="H114" s="21" t="s">
        <v>683</v>
      </c>
      <c r="I114" s="37">
        <f t="shared" si="9"/>
        <v>0</v>
      </c>
      <c r="J114" s="24">
        <f t="shared" si="7"/>
        <v>0</v>
      </c>
      <c r="K114" s="25">
        <v>0</v>
      </c>
      <c r="L114" s="26">
        <v>0</v>
      </c>
      <c r="M114" s="25">
        <v>0</v>
      </c>
      <c r="N114" s="26">
        <v>0</v>
      </c>
      <c r="O114" s="25">
        <v>0</v>
      </c>
      <c r="P114" s="26">
        <v>0</v>
      </c>
      <c r="Q114" s="25">
        <v>0</v>
      </c>
      <c r="R114" s="26">
        <v>0</v>
      </c>
      <c r="S114" s="25">
        <v>0</v>
      </c>
      <c r="T114" s="26">
        <v>0</v>
      </c>
      <c r="U114" s="25">
        <v>0</v>
      </c>
      <c r="V114" s="26">
        <v>0</v>
      </c>
    </row>
    <row r="115" spans="1:22" x14ac:dyDescent="0.25">
      <c r="A115" s="34">
        <f t="shared" si="8"/>
        <v>8</v>
      </c>
      <c r="B115" s="35">
        <v>2051</v>
      </c>
      <c r="C115" s="129" t="str">
        <f>_xlfn.XLOOKUP(__xlnm._FilterDatabase_15717[[#This Row],[SAPSA Number]],'DS Point summary'!A:A,'DS Point summary'!B:B)</f>
        <v>Simon Adriaan</v>
      </c>
      <c r="D115" s="129" t="str">
        <f>_xlfn.XLOOKUP(__xlnm._FilterDatabase_15717[[#This Row],[SAPSA Number]],'DS Point summary'!A:A,'DS Point summary'!C:C)</f>
        <v>Vermooten</v>
      </c>
      <c r="E115" s="130" t="str">
        <f>_xlfn.XLOOKUP(__xlnm._FilterDatabase_15717[[#This Row],[SAPSA Number]],'DS Point summary'!A:A,'DS Point summary'!D:D)</f>
        <v>SA</v>
      </c>
      <c r="F115" s="19" t="str">
        <f ca="1">_xlfn.XLOOKUP(__xlnm._FilterDatabase_15717[[#This Row],[SAPSA Number]],'DS Point summary'!A:A,'DS Point summary'!E:E)</f>
        <v>SS</v>
      </c>
      <c r="G115" s="132">
        <f ca="1">_xlfn.XLOOKUP(__xlnm._FilterDatabase_15717[[#This Row],[SAPSA Number]],'DS Point summary'!A:A,'DS Point summary'!F:F)</f>
        <v>70</v>
      </c>
      <c r="H115" s="21" t="s">
        <v>683</v>
      </c>
      <c r="I115" s="37">
        <f t="shared" si="9"/>
        <v>0</v>
      </c>
      <c r="J115" s="24">
        <f t="shared" si="7"/>
        <v>0</v>
      </c>
      <c r="K115" s="25">
        <v>0</v>
      </c>
      <c r="L115" s="26">
        <v>0</v>
      </c>
      <c r="M115" s="25">
        <v>0</v>
      </c>
      <c r="N115" s="26">
        <v>0</v>
      </c>
      <c r="O115" s="25">
        <v>0</v>
      </c>
      <c r="P115" s="26">
        <v>0</v>
      </c>
      <c r="Q115" s="25">
        <v>0</v>
      </c>
      <c r="R115" s="26">
        <v>0</v>
      </c>
      <c r="S115" s="25">
        <v>0</v>
      </c>
      <c r="T115" s="26">
        <v>0</v>
      </c>
      <c r="U115" s="25">
        <v>0</v>
      </c>
      <c r="V115" s="26">
        <v>0</v>
      </c>
    </row>
    <row r="116" spans="1:22" x14ac:dyDescent="0.25">
      <c r="A116" s="34">
        <f t="shared" si="8"/>
        <v>8</v>
      </c>
      <c r="B116" s="35">
        <v>2089</v>
      </c>
      <c r="C116" s="129" t="str">
        <f>_xlfn.XLOOKUP(__xlnm._FilterDatabase_15717[[#This Row],[SAPSA Number]],'DS Point summary'!A:A,'DS Point summary'!B:B)</f>
        <v>Doané</v>
      </c>
      <c r="D116" s="129" t="str">
        <f>_xlfn.XLOOKUP(__xlnm._FilterDatabase_15717[[#This Row],[SAPSA Number]],'DS Point summary'!A:A,'DS Point summary'!C:C)</f>
        <v>Vermooten</v>
      </c>
      <c r="E116" s="130" t="str">
        <f>_xlfn.XLOOKUP(__xlnm._FilterDatabase_15717[[#This Row],[SAPSA Number]],'DS Point summary'!A:A,'DS Point summary'!D:D)</f>
        <v>D</v>
      </c>
      <c r="F116" s="19" t="str">
        <f ca="1">_xlfn.XLOOKUP(__xlnm._FilterDatabase_15717[[#This Row],[SAPSA Number]],'DS Point summary'!A:A,'DS Point summary'!E:E)</f>
        <v xml:space="preserve"> </v>
      </c>
      <c r="G116" s="132">
        <f ca="1">_xlfn.XLOOKUP(__xlnm._FilterDatabase_15717[[#This Row],[SAPSA Number]],'DS Point summary'!A:A,'DS Point summary'!F:F)</f>
        <v>39</v>
      </c>
      <c r="H116" s="21" t="s">
        <v>683</v>
      </c>
      <c r="I116" s="37">
        <f t="shared" si="9"/>
        <v>0</v>
      </c>
      <c r="J116" s="24">
        <f t="shared" si="7"/>
        <v>0</v>
      </c>
      <c r="K116" s="25">
        <v>0</v>
      </c>
      <c r="L116" s="26">
        <v>0</v>
      </c>
      <c r="M116" s="25">
        <v>0</v>
      </c>
      <c r="N116" s="26">
        <v>0</v>
      </c>
      <c r="O116" s="25">
        <v>0</v>
      </c>
      <c r="P116" s="26">
        <v>0</v>
      </c>
      <c r="Q116" s="25">
        <v>0</v>
      </c>
      <c r="R116" s="26">
        <v>0</v>
      </c>
      <c r="S116" s="25">
        <v>0</v>
      </c>
      <c r="T116" s="26">
        <v>0</v>
      </c>
      <c r="U116" s="25">
        <v>0</v>
      </c>
      <c r="V116" s="26">
        <v>0</v>
      </c>
    </row>
    <row r="117" spans="1:22" x14ac:dyDescent="0.25">
      <c r="A117" s="34">
        <f t="shared" si="8"/>
        <v>8</v>
      </c>
      <c r="B117" s="47"/>
      <c r="C117" s="129">
        <f>_xlfn.XLOOKUP(__xlnm._FilterDatabase_15717[[#This Row],[SAPSA Number]],'DS Point summary'!A:A,'DS Point summary'!B:B)</f>
        <v>0</v>
      </c>
      <c r="D117" s="129">
        <f>_xlfn.XLOOKUP(__xlnm._FilterDatabase_15717[[#This Row],[SAPSA Number]],'DS Point summary'!A:A,'DS Point summary'!C:C)</f>
        <v>0</v>
      </c>
      <c r="E117" s="130">
        <f>_xlfn.XLOOKUP(__xlnm._FilterDatabase_15717[[#This Row],[SAPSA Number]],'DS Point summary'!A:A,'DS Point summary'!D:D)</f>
        <v>0</v>
      </c>
      <c r="F117" s="19">
        <f>_xlfn.XLOOKUP(__xlnm._FilterDatabase_15717[[#This Row],[SAPSA Number]],'DS Point summary'!A:A,'DS Point summary'!E:E)</f>
        <v>0</v>
      </c>
      <c r="G117" s="132" t="e">
        <f>_xlfn.XLOOKUP(__xlnm._FilterDatabase_15717[[#This Row],[SAPSA Number]],'DS Point summary'!A:A,'DS Point summary'!F:F)</f>
        <v>#N/A</v>
      </c>
      <c r="H117" s="21" t="s">
        <v>683</v>
      </c>
      <c r="I117" s="37">
        <f t="shared" si="9"/>
        <v>0</v>
      </c>
      <c r="J117" s="24">
        <f t="shared" si="7"/>
        <v>0</v>
      </c>
      <c r="K117" s="25">
        <v>0</v>
      </c>
      <c r="L117" s="26">
        <v>0</v>
      </c>
      <c r="M117" s="25">
        <v>0</v>
      </c>
      <c r="N117" s="26">
        <v>0</v>
      </c>
      <c r="O117" s="25">
        <v>0</v>
      </c>
      <c r="P117" s="26">
        <v>0</v>
      </c>
      <c r="Q117" s="25">
        <v>0</v>
      </c>
      <c r="R117" s="26">
        <v>0</v>
      </c>
      <c r="S117" s="25">
        <v>0</v>
      </c>
      <c r="T117" s="26">
        <v>0</v>
      </c>
      <c r="U117" s="25">
        <v>0</v>
      </c>
      <c r="V117" s="26">
        <v>0</v>
      </c>
    </row>
    <row r="118" spans="1:22" x14ac:dyDescent="0.25">
      <c r="A118" s="34">
        <f t="shared" si="8"/>
        <v>8</v>
      </c>
      <c r="B118" s="35">
        <v>1716</v>
      </c>
      <c r="C118" s="129" t="str">
        <f>_xlfn.XLOOKUP(__xlnm._FilterDatabase_15717[[#This Row],[SAPSA Number]],'DS Point summary'!A:A,'DS Point summary'!B:B)</f>
        <v>Albert</v>
      </c>
      <c r="D118" s="129" t="str">
        <f>_xlfn.XLOOKUP(__xlnm._FilterDatabase_15717[[#This Row],[SAPSA Number]],'DS Point summary'!A:A,'DS Point summary'!C:C)</f>
        <v>Wöcke</v>
      </c>
      <c r="E118" s="130" t="str">
        <f>_xlfn.XLOOKUP(__xlnm._FilterDatabase_15717[[#This Row],[SAPSA Number]],'DS Point summary'!A:A,'DS Point summary'!D:D)</f>
        <v>A</v>
      </c>
      <c r="F118" s="19" t="str">
        <f ca="1">_xlfn.XLOOKUP(__xlnm._FilterDatabase_15717[[#This Row],[SAPSA Number]],'DS Point summary'!A:A,'DS Point summary'!E:E)</f>
        <v>S</v>
      </c>
      <c r="G118" s="132">
        <f ca="1">_xlfn.XLOOKUP(__xlnm._FilterDatabase_15717[[#This Row],[SAPSA Number]],'DS Point summary'!A:A,'DS Point summary'!F:F)</f>
        <v>55</v>
      </c>
      <c r="H118" s="21" t="s">
        <v>683</v>
      </c>
      <c r="I118" s="37">
        <f t="shared" si="9"/>
        <v>0</v>
      </c>
      <c r="J118" s="24">
        <f t="shared" si="7"/>
        <v>0</v>
      </c>
      <c r="K118" s="25">
        <v>0</v>
      </c>
      <c r="L118" s="26">
        <v>0</v>
      </c>
      <c r="M118" s="25">
        <v>0</v>
      </c>
      <c r="N118" s="26">
        <v>0</v>
      </c>
      <c r="O118" s="25">
        <v>0</v>
      </c>
      <c r="P118" s="26">
        <v>0</v>
      </c>
      <c r="Q118" s="25">
        <v>0</v>
      </c>
      <c r="R118" s="26">
        <v>0</v>
      </c>
      <c r="S118" s="25">
        <v>0</v>
      </c>
      <c r="T118" s="26">
        <v>0</v>
      </c>
      <c r="U118" s="25">
        <v>0</v>
      </c>
      <c r="V118" s="26">
        <v>0</v>
      </c>
    </row>
    <row r="119" spans="1:22" x14ac:dyDescent="0.25">
      <c r="A119" s="34">
        <f t="shared" si="8"/>
        <v>8</v>
      </c>
      <c r="B119" s="35">
        <v>206</v>
      </c>
      <c r="C119" s="128" t="str">
        <f>_xlfn.XLOOKUP(__xlnm._FilterDatabase_15717[[#This Row],[SAPSA Number]],'DS Point summary'!A:A,'DS Point summary'!B:B)</f>
        <v>Pierre Dewald</v>
      </c>
      <c r="D119" s="129" t="str">
        <f>_xlfn.XLOOKUP(__xlnm._FilterDatabase_15717[[#This Row],[SAPSA Number]],'DS Point summary'!A:A,'DS Point summary'!C:C)</f>
        <v>Wrogemann</v>
      </c>
      <c r="E119" s="130" t="str">
        <f>_xlfn.XLOOKUP(__xlnm._FilterDatabase_15717[[#This Row],[SAPSA Number]],'DS Point summary'!A:A,'DS Point summary'!D:D)</f>
        <v>PD</v>
      </c>
      <c r="F119" s="19" t="str">
        <f ca="1">_xlfn.XLOOKUP(__xlnm._FilterDatabase_15717[[#This Row],[SAPSA Number]],'DS Point summary'!A:A,'DS Point summary'!E:E)</f>
        <v>S</v>
      </c>
      <c r="G119" s="132">
        <f ca="1">_xlfn.XLOOKUP(__xlnm._FilterDatabase_15717[[#This Row],[SAPSA Number]],'DS Point summary'!A:A,'DS Point summary'!F:F)</f>
        <v>52</v>
      </c>
      <c r="H119" s="21" t="s">
        <v>683</v>
      </c>
      <c r="I119" s="37">
        <f t="shared" si="9"/>
        <v>0</v>
      </c>
      <c r="J119" s="24">
        <f t="shared" si="7"/>
        <v>0</v>
      </c>
      <c r="K119" s="25">
        <v>0</v>
      </c>
      <c r="L119" s="26">
        <v>0</v>
      </c>
      <c r="M119" s="25">
        <v>0</v>
      </c>
      <c r="N119" s="26">
        <v>0</v>
      </c>
      <c r="O119" s="25">
        <v>0</v>
      </c>
      <c r="P119" s="26">
        <v>0</v>
      </c>
      <c r="Q119" s="25">
        <v>0</v>
      </c>
      <c r="R119" s="26">
        <v>0</v>
      </c>
      <c r="S119" s="25">
        <v>0</v>
      </c>
      <c r="T119" s="26">
        <v>0</v>
      </c>
      <c r="U119" s="25">
        <v>0</v>
      </c>
      <c r="V119" s="26">
        <v>0</v>
      </c>
    </row>
    <row r="120" spans="1:22" ht="25.5" x14ac:dyDescent="0.25">
      <c r="A120" s="34">
        <f t="shared" si="8"/>
        <v>8</v>
      </c>
      <c r="B120" s="47">
        <v>6627</v>
      </c>
      <c r="C120" s="128" t="str">
        <f>_xlfn.XLOOKUP(__xlnm._FilterDatabase_15717[[#This Row],[SAPSA Number]],'DS Point summary'!A:A,'DS Point summary'!B:B)</f>
        <v>Lukas Wilhelm</v>
      </c>
      <c r="D120" s="129" t="str">
        <f>_xlfn.XLOOKUP(__xlnm._FilterDatabase_15717[[#This Row],[SAPSA Number]],'DS Point summary'!A:A,'DS Point summary'!C:C)</f>
        <v>Janse van Rensburg</v>
      </c>
      <c r="E120" s="130" t="str">
        <f>_xlfn.XLOOKUP(__xlnm._FilterDatabase_15717[[#This Row],[SAPSA Number]],'DS Point summary'!A:A,'DS Point summary'!D:D)</f>
        <v>LW</v>
      </c>
      <c r="F120" s="19" t="str">
        <f ca="1">_xlfn.XLOOKUP(__xlnm._FilterDatabase_15717[[#This Row],[SAPSA Number]],'DS Point summary'!A:A,'DS Point summary'!E:E)</f>
        <v>SS</v>
      </c>
      <c r="G120" s="132">
        <f ca="1">_xlfn.XLOOKUP(__xlnm._FilterDatabase_15717[[#This Row],[SAPSA Number]],'DS Point summary'!A:A,'DS Point summary'!F:F)</f>
        <v>75</v>
      </c>
      <c r="H120" s="21" t="s">
        <v>683</v>
      </c>
      <c r="I120" s="37">
        <f t="shared" si="9"/>
        <v>0</v>
      </c>
      <c r="J120" s="24">
        <f t="shared" si="7"/>
        <v>0</v>
      </c>
      <c r="K120" s="25">
        <v>0</v>
      </c>
      <c r="L120" s="26">
        <v>0</v>
      </c>
      <c r="M120" s="25">
        <v>0</v>
      </c>
      <c r="N120" s="26">
        <v>0</v>
      </c>
      <c r="O120" s="25">
        <v>0</v>
      </c>
      <c r="P120" s="26">
        <v>0</v>
      </c>
      <c r="Q120" s="25">
        <v>0</v>
      </c>
      <c r="R120" s="26">
        <v>0</v>
      </c>
      <c r="S120" s="25">
        <v>0</v>
      </c>
      <c r="T120" s="26">
        <v>0</v>
      </c>
      <c r="U120" s="25">
        <v>0</v>
      </c>
      <c r="V120" s="26">
        <v>0</v>
      </c>
    </row>
    <row r="121" spans="1:22" x14ac:dyDescent="0.25">
      <c r="A121" s="34">
        <f t="shared" si="8"/>
        <v>8</v>
      </c>
      <c r="B121" s="47">
        <v>5804</v>
      </c>
      <c r="C121" s="128" t="str">
        <f>_xlfn.XLOOKUP(__xlnm._FilterDatabase_15717[[#This Row],[SAPSA Number]],'DS Point summary'!A:A,'DS Point summary'!B:B)</f>
        <v>Louis Johannes</v>
      </c>
      <c r="D121" s="129" t="str">
        <f>_xlfn.XLOOKUP(__xlnm._FilterDatabase_15717[[#This Row],[SAPSA Number]],'DS Point summary'!A:A,'DS Point summary'!C:C)</f>
        <v>Nel</v>
      </c>
      <c r="E121" s="130" t="str">
        <f>_xlfn.XLOOKUP(__xlnm._FilterDatabase_15717[[#This Row],[SAPSA Number]],'DS Point summary'!A:A,'DS Point summary'!D:D)</f>
        <v>LJ</v>
      </c>
      <c r="F121" s="19" t="str">
        <f ca="1">_xlfn.XLOOKUP(__xlnm._FilterDatabase_15717[[#This Row],[SAPSA Number]],'DS Point summary'!A:A,'DS Point summary'!E:E)</f>
        <v xml:space="preserve"> </v>
      </c>
      <c r="G121" s="132">
        <f ca="1">_xlfn.XLOOKUP(__xlnm._FilterDatabase_15717[[#This Row],[SAPSA Number]],'DS Point summary'!A:A,'DS Point summary'!F:F)</f>
        <v>44</v>
      </c>
      <c r="H121" s="21" t="s">
        <v>683</v>
      </c>
      <c r="I121" s="37">
        <f t="shared" si="9"/>
        <v>0</v>
      </c>
      <c r="J121" s="24">
        <f t="shared" si="7"/>
        <v>0</v>
      </c>
      <c r="K121" s="25">
        <v>0</v>
      </c>
      <c r="L121" s="26">
        <v>0</v>
      </c>
      <c r="M121" s="25">
        <v>0</v>
      </c>
      <c r="N121" s="26">
        <v>0</v>
      </c>
      <c r="O121" s="25">
        <v>0</v>
      </c>
      <c r="P121" s="26">
        <v>0</v>
      </c>
      <c r="Q121" s="25">
        <v>0</v>
      </c>
      <c r="R121" s="26">
        <v>0</v>
      </c>
      <c r="S121" s="25">
        <v>0</v>
      </c>
      <c r="T121" s="26">
        <v>0</v>
      </c>
      <c r="U121" s="25">
        <v>0</v>
      </c>
      <c r="V121" s="26">
        <v>0</v>
      </c>
    </row>
    <row r="122" spans="1:22" x14ac:dyDescent="0.25">
      <c r="A122" s="34">
        <f t="shared" si="8"/>
        <v>8</v>
      </c>
      <c r="B122" s="47">
        <v>6633</v>
      </c>
      <c r="C122" s="128" t="str">
        <f>_xlfn.XLOOKUP(__xlnm._FilterDatabase_15717[[#This Row],[SAPSA Number]],'DS Point summary'!A:A,'DS Point summary'!B:B)</f>
        <v>Allessandro Raffaele</v>
      </c>
      <c r="D122" s="129" t="str">
        <f>_xlfn.XLOOKUP(__xlnm._FilterDatabase_15717[[#This Row],[SAPSA Number]],'DS Point summary'!A:A,'DS Point summary'!C:C)</f>
        <v>Paschini</v>
      </c>
      <c r="E122" s="130" t="str">
        <f>_xlfn.XLOOKUP(__xlnm._FilterDatabase_15717[[#This Row],[SAPSA Number]],'DS Point summary'!A:A,'DS Point summary'!D:D)</f>
        <v>AR</v>
      </c>
      <c r="F122" s="19" t="str">
        <f ca="1">_xlfn.XLOOKUP(__xlnm._FilterDatabase_15717[[#This Row],[SAPSA Number]],'DS Point summary'!A:A,'DS Point summary'!E:E)</f>
        <v xml:space="preserve"> </v>
      </c>
      <c r="G122" s="132">
        <f ca="1">_xlfn.XLOOKUP(__xlnm._FilterDatabase_15717[[#This Row],[SAPSA Number]],'DS Point summary'!A:A,'DS Point summary'!F:F)</f>
        <v>22</v>
      </c>
      <c r="H122" s="21" t="s">
        <v>683</v>
      </c>
      <c r="I122" s="37">
        <f t="shared" si="9"/>
        <v>0</v>
      </c>
      <c r="J122" s="24">
        <f t="shared" si="7"/>
        <v>0</v>
      </c>
      <c r="K122" s="25">
        <v>0</v>
      </c>
      <c r="L122" s="26">
        <v>0</v>
      </c>
      <c r="M122" s="25">
        <v>0</v>
      </c>
      <c r="N122" s="26">
        <v>0</v>
      </c>
      <c r="O122" s="25">
        <v>0</v>
      </c>
      <c r="P122" s="26">
        <v>0</v>
      </c>
      <c r="Q122" s="25">
        <v>0</v>
      </c>
      <c r="R122" s="26">
        <v>0</v>
      </c>
      <c r="S122" s="25">
        <v>0</v>
      </c>
      <c r="T122" s="26">
        <v>0</v>
      </c>
      <c r="U122" s="25">
        <v>0</v>
      </c>
      <c r="V122" s="26">
        <v>0</v>
      </c>
    </row>
    <row r="123" spans="1:22" x14ac:dyDescent="0.25">
      <c r="A123" s="34">
        <f t="shared" si="8"/>
        <v>8</v>
      </c>
      <c r="B123" s="47">
        <v>3394</v>
      </c>
      <c r="C123" s="128" t="str">
        <f>_xlfn.XLOOKUP(__xlnm._FilterDatabase_15717[[#This Row],[SAPSA Number]],'DS Point summary'!A:A,'DS Point summary'!B:B)</f>
        <v>Rudolph Teodor</v>
      </c>
      <c r="D123" s="129" t="str">
        <f>_xlfn.XLOOKUP(__xlnm._FilterDatabase_15717[[#This Row],[SAPSA Number]],'DS Point summary'!A:A,'DS Point summary'!C:C)</f>
        <v>Buhrmann</v>
      </c>
      <c r="E123" s="130" t="str">
        <f>_xlfn.XLOOKUP(__xlnm._FilterDatabase_15717[[#This Row],[SAPSA Number]],'DS Point summary'!A:A,'DS Point summary'!D:D)</f>
        <v>RT</v>
      </c>
      <c r="F123" s="19" t="str">
        <f>_xlfn.XLOOKUP(__xlnm._FilterDatabase_15717[[#This Row],[SAPSA Number]],'DS Point summary'!A:A,'DS Point summary'!E:E)</f>
        <v>S</v>
      </c>
      <c r="G123" s="132">
        <f ca="1">_xlfn.XLOOKUP(__xlnm._FilterDatabase_15717[[#This Row],[SAPSA Number]],'DS Point summary'!A:A,'DS Point summary'!F:F)</f>
        <v>50</v>
      </c>
      <c r="H123" s="21" t="s">
        <v>683</v>
      </c>
      <c r="I123" s="37">
        <f t="shared" si="9"/>
        <v>0</v>
      </c>
      <c r="J123" s="24">
        <f t="shared" si="7"/>
        <v>0</v>
      </c>
      <c r="K123" s="25">
        <v>0</v>
      </c>
      <c r="L123" s="26">
        <v>0</v>
      </c>
      <c r="M123" s="25">
        <v>0</v>
      </c>
      <c r="N123" s="26">
        <v>0</v>
      </c>
      <c r="O123" s="25">
        <v>0</v>
      </c>
      <c r="P123" s="26">
        <v>0</v>
      </c>
      <c r="Q123" s="25">
        <v>0</v>
      </c>
      <c r="R123" s="26">
        <v>0</v>
      </c>
      <c r="S123" s="25">
        <v>0</v>
      </c>
      <c r="T123" s="26">
        <v>0</v>
      </c>
      <c r="U123" s="25">
        <v>0</v>
      </c>
      <c r="V123" s="26">
        <v>0</v>
      </c>
    </row>
  </sheetData>
  <sheetProtection algorithmName="SHA-512" hashValue="56AOu0hK6U5IPhNTYipKgMD/nPVGEa/WIK8GNB3WIgbViC1bsoyD+EEMJYnE9YRDc0GydRN/YRVZGc3+LclV4g==" saltValue="P27mGracfhV8ciYdUrHSgA==" spinCount="100000" sheet="1" objects="1" scenarios="1"/>
  <conditionalFormatting sqref="F2:F123">
    <cfRule type="cellIs" dxfId="79" priority="2" stopIfTrue="1" operator="equal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1A733-2315-4FFA-B712-B85A36BE1B32}">
  <sheetPr>
    <tabColor theme="5" tint="0.59999389629810485"/>
  </sheetPr>
  <dimension ref="A1:AMJ123"/>
  <sheetViews>
    <sheetView workbookViewId="0">
      <pane xSplit="10" ySplit="1" topLeftCell="K2" activePane="bottomRight" state="frozen"/>
      <selection pane="topRight" activeCell="K1" sqref="K1"/>
      <selection pane="bottomLeft" activeCell="A2" sqref="A2"/>
      <selection pane="bottomRight" activeCell="P16" sqref="P16"/>
    </sheetView>
  </sheetViews>
  <sheetFormatPr defaultRowHeight="15" x14ac:dyDescent="0.25"/>
  <cols>
    <col min="1" max="1" width="10.42578125" style="41" bestFit="1" customWidth="1"/>
    <col min="2" max="2" width="10.28515625" style="97" customWidth="1"/>
    <col min="3" max="3" width="22.85546875" style="18" customWidth="1"/>
    <col min="4" max="4" width="16.140625" style="18" bestFit="1" customWidth="1"/>
    <col min="5" max="5" width="8.140625" style="18" customWidth="1"/>
    <col min="6" max="6" width="6.140625" style="18" customWidth="1"/>
    <col min="7" max="7" width="6.42578125" style="18" hidden="1" customWidth="1"/>
    <col min="8" max="8" width="8.42578125" style="18" customWidth="1"/>
    <col min="9" max="9" width="7.28515625" style="18" customWidth="1"/>
    <col min="10" max="10" width="8.140625" style="42" customWidth="1"/>
    <col min="11" max="22" width="6.85546875" style="18" customWidth="1"/>
    <col min="23" max="1024" width="10.28515625" style="18" customWidth="1"/>
  </cols>
  <sheetData>
    <row r="1" spans="1:22" ht="30" x14ac:dyDescent="0.25">
      <c r="A1" s="12" t="s">
        <v>659</v>
      </c>
      <c r="B1" s="95" t="s">
        <v>628</v>
      </c>
      <c r="C1" s="13" t="s">
        <v>3</v>
      </c>
      <c r="D1" s="13" t="s">
        <v>4</v>
      </c>
      <c r="E1" s="13" t="s">
        <v>5</v>
      </c>
      <c r="F1" s="14" t="s">
        <v>629</v>
      </c>
      <c r="G1" s="15" t="s">
        <v>9</v>
      </c>
      <c r="H1" s="16" t="s">
        <v>660</v>
      </c>
      <c r="I1" s="16" t="s">
        <v>661</v>
      </c>
      <c r="J1" s="17" t="s">
        <v>662</v>
      </c>
      <c r="K1" s="16" t="s">
        <v>663</v>
      </c>
      <c r="L1" s="16" t="s">
        <v>664</v>
      </c>
      <c r="M1" s="16" t="s">
        <v>665</v>
      </c>
      <c r="N1" s="16" t="s">
        <v>666</v>
      </c>
      <c r="O1" s="16" t="s">
        <v>658</v>
      </c>
      <c r="P1" s="16" t="s">
        <v>667</v>
      </c>
      <c r="Q1" s="16" t="s">
        <v>668</v>
      </c>
      <c r="R1" s="16" t="s">
        <v>669</v>
      </c>
      <c r="S1" s="16" t="s">
        <v>670</v>
      </c>
      <c r="T1" s="16" t="s">
        <v>671</v>
      </c>
      <c r="U1" s="16" t="s">
        <v>672</v>
      </c>
      <c r="V1" s="16" t="s">
        <v>673</v>
      </c>
    </row>
    <row r="2" spans="1:22" ht="14.45" customHeight="1" x14ac:dyDescent="0.25">
      <c r="A2" s="19">
        <f>RANK(J2,J$2:J$135,0)</f>
        <v>1</v>
      </c>
      <c r="B2" s="27">
        <v>6224</v>
      </c>
      <c r="C2" s="43" t="s">
        <v>142</v>
      </c>
      <c r="D2" s="43" t="s">
        <v>143</v>
      </c>
      <c r="E2" s="49" t="s">
        <v>144</v>
      </c>
      <c r="F2" s="19" t="str">
        <f ca="1">_xlfn.XLOOKUP(__xlnm._FilterDatabase_158[[#This Row],[SAPSA Number]],'DS Point summary'!A:A,'DS Point summary'!E:E)</f>
        <v xml:space="preserve"> </v>
      </c>
      <c r="G2" s="21">
        <f ca="1">_xlfn.XLOOKUP(__xlnm._FilterDatabase_158[[#This Row],[SAPSA Number]],'DS Point summary'!A:A,'DS Point summary'!F:F)</f>
        <v>43</v>
      </c>
      <c r="H2" s="21" t="s">
        <v>682</v>
      </c>
      <c r="I2" s="23">
        <f t="shared" ref="I2:I33" si="0">(IF(K2&gt;0,1,0)+(IF(L2&gt;0,1,0))+(IF(M2&gt;0,1,0))+(IF(N2&gt;0,1,0))+(IF(O2&gt;0,1,0))+(IF(P2&gt;0,1,0))+(IF(Q2&gt;0,1,0))+(IF(R2&gt;0,1,0))+(IF(S2&gt;0,1,0))+(IF(T2&gt;0,1,0))+(IF(U2&gt;0,1,0))+(IF(V2&gt;0,1,0)))</f>
        <v>4</v>
      </c>
      <c r="J2" s="24">
        <f t="shared" ref="J2:J33" si="1">(LARGE(K2:U2,1)+LARGE(K2:U2,2)+LARGE(K2:U2,3)+LARGE(K2:U2,4)+LARGE(K2:U2,5))/5</f>
        <v>79.225740000000002</v>
      </c>
      <c r="K2" s="25">
        <v>100</v>
      </c>
      <c r="L2" s="26">
        <v>96.128699999999995</v>
      </c>
      <c r="M2" s="25">
        <v>100</v>
      </c>
      <c r="N2" s="26">
        <v>0</v>
      </c>
      <c r="O2" s="25">
        <v>0</v>
      </c>
      <c r="P2" s="26">
        <v>0</v>
      </c>
      <c r="Q2" s="25">
        <v>0</v>
      </c>
      <c r="R2" s="26">
        <v>100</v>
      </c>
      <c r="S2" s="25">
        <v>0</v>
      </c>
      <c r="T2" s="26">
        <v>0</v>
      </c>
      <c r="U2" s="25">
        <v>0</v>
      </c>
      <c r="V2" s="26">
        <v>0</v>
      </c>
    </row>
    <row r="3" spans="1:22" ht="14.45" customHeight="1" x14ac:dyDescent="0.25">
      <c r="A3" s="19">
        <f>RANK(J3,J$2:J$154,0)</f>
        <v>2</v>
      </c>
      <c r="B3" s="20">
        <v>4621</v>
      </c>
      <c r="C3" s="43" t="s">
        <v>108</v>
      </c>
      <c r="D3" s="43" t="s">
        <v>109</v>
      </c>
      <c r="E3" s="49" t="s">
        <v>73</v>
      </c>
      <c r="F3" s="19" t="str">
        <f>_xlfn.XLOOKUP(__xlnm._FilterDatabase_158[[#This Row],[SAPSA Number]],'DS Point summary'!A:A,'DS Point summary'!E:E)</f>
        <v>SS</v>
      </c>
      <c r="G3" s="21">
        <f ca="1">_xlfn.XLOOKUP(__xlnm._FilterDatabase_158[[#This Row],[SAPSA Number]],'DS Point summary'!A:A,'DS Point summary'!F:F)</f>
        <v>60</v>
      </c>
      <c r="H3" s="21" t="s">
        <v>682</v>
      </c>
      <c r="I3" s="23">
        <f t="shared" si="0"/>
        <v>5</v>
      </c>
      <c r="J3" s="24">
        <f t="shared" si="1"/>
        <v>66.122379999999993</v>
      </c>
      <c r="K3" s="25">
        <v>49.49</v>
      </c>
      <c r="L3" s="26">
        <v>42.220300000000002</v>
      </c>
      <c r="M3" s="25">
        <v>0</v>
      </c>
      <c r="N3" s="26">
        <v>0</v>
      </c>
      <c r="O3" s="25">
        <v>56.008299999999998</v>
      </c>
      <c r="P3" s="26">
        <v>0</v>
      </c>
      <c r="Q3" s="25">
        <v>0</v>
      </c>
      <c r="R3" s="26">
        <v>82.893299999999996</v>
      </c>
      <c r="S3" s="25">
        <v>100</v>
      </c>
      <c r="T3" s="26">
        <v>0</v>
      </c>
      <c r="U3" s="25">
        <v>0</v>
      </c>
      <c r="V3" s="26">
        <v>0</v>
      </c>
    </row>
    <row r="4" spans="1:22" ht="14.45" customHeight="1" x14ac:dyDescent="0.25">
      <c r="A4" s="19">
        <f t="shared" ref="A4:A35" si="2">RANK(J4,J$2:J$135,0)</f>
        <v>3</v>
      </c>
      <c r="B4" s="27">
        <v>3369</v>
      </c>
      <c r="C4" s="129" t="str">
        <f>_xlfn.XLOOKUP(__xlnm._FilterDatabase_158[[#This Row],[SAPSA Number]],'DS Point summary'!A:A,'DS Point summary'!B:B)</f>
        <v>Bruce Alan John</v>
      </c>
      <c r="D4" s="129" t="str">
        <f>_xlfn.XLOOKUP(__xlnm._FilterDatabase_158[[#This Row],[SAPSA Number]],'DS Point summary'!A:A,'DS Point summary'!C:C)</f>
        <v>Foreman</v>
      </c>
      <c r="E4" s="137" t="str">
        <f>_xlfn.XLOOKUP(__xlnm._FilterDatabase_158[[#This Row],[SAPSA Number]],'DS Point summary'!A:A,'DS Point summary'!D:D)</f>
        <v>BAJ</v>
      </c>
      <c r="F4" s="19" t="str">
        <f ca="1">_xlfn.XLOOKUP(__xlnm._FilterDatabase_158[[#This Row],[SAPSA Number]],'DS Point summary'!A:A,'DS Point summary'!E:E)</f>
        <v>S</v>
      </c>
      <c r="G4" s="21">
        <f ca="1">_xlfn.XLOOKUP(__xlnm._FilterDatabase_158[[#This Row],[SAPSA Number]],'DS Point summary'!A:A,'DS Point summary'!F:F)</f>
        <v>51</v>
      </c>
      <c r="H4" s="21" t="s">
        <v>682</v>
      </c>
      <c r="I4" s="23">
        <f t="shared" si="0"/>
        <v>5</v>
      </c>
      <c r="J4" s="24">
        <f t="shared" si="1"/>
        <v>63.059039999999996</v>
      </c>
      <c r="K4" s="25">
        <v>0</v>
      </c>
      <c r="L4" s="26">
        <v>0</v>
      </c>
      <c r="M4" s="25">
        <v>0</v>
      </c>
      <c r="N4" s="26">
        <v>0</v>
      </c>
      <c r="O4" s="25">
        <v>0</v>
      </c>
      <c r="P4" s="26">
        <v>0</v>
      </c>
      <c r="Q4" s="25">
        <v>0</v>
      </c>
      <c r="R4" s="26">
        <v>100</v>
      </c>
      <c r="S4" s="25">
        <v>100</v>
      </c>
      <c r="T4" s="26">
        <v>61.388399999999997</v>
      </c>
      <c r="U4" s="25">
        <v>53.906799999999997</v>
      </c>
      <c r="V4" s="26">
        <v>100</v>
      </c>
    </row>
    <row r="5" spans="1:22" ht="14.45" customHeight="1" x14ac:dyDescent="0.25">
      <c r="A5" s="19">
        <f t="shared" si="2"/>
        <v>4</v>
      </c>
      <c r="B5" s="27">
        <v>3396</v>
      </c>
      <c r="C5" s="129" t="str">
        <f>_xlfn.XLOOKUP(__xlnm._FilterDatabase_158[[#This Row],[SAPSA Number]],'DS Point summary'!A:A,'DS Point summary'!B:B)</f>
        <v>Irving Robert</v>
      </c>
      <c r="D5" s="129" t="str">
        <f>_xlfn.XLOOKUP(__xlnm._FilterDatabase_158[[#This Row],[SAPSA Number]],'DS Point summary'!A:A,'DS Point summary'!C:C)</f>
        <v>Stevenson</v>
      </c>
      <c r="E5" s="137" t="str">
        <f>_xlfn.XLOOKUP(__xlnm._FilterDatabase_158[[#This Row],[SAPSA Number]],'DS Point summary'!A:A,'DS Point summary'!D:D)</f>
        <v>IR</v>
      </c>
      <c r="F5" s="19" t="str">
        <f ca="1">_xlfn.XLOOKUP(__xlnm._FilterDatabase_158[[#This Row],[SAPSA Number]],'DS Point summary'!A:A,'DS Point summary'!E:E)</f>
        <v>SS</v>
      </c>
      <c r="G5" s="21">
        <f ca="1">_xlfn.XLOOKUP(__xlnm._FilterDatabase_158[[#This Row],[SAPSA Number]],'DS Point summary'!A:A,'DS Point summary'!F:F)</f>
        <v>68</v>
      </c>
      <c r="H5" s="21" t="s">
        <v>682</v>
      </c>
      <c r="I5" s="23">
        <f t="shared" si="0"/>
        <v>2</v>
      </c>
      <c r="J5" s="24">
        <f t="shared" si="1"/>
        <v>37.24342</v>
      </c>
      <c r="K5" s="25">
        <v>0</v>
      </c>
      <c r="L5" s="26">
        <v>0</v>
      </c>
      <c r="M5" s="25">
        <v>0</v>
      </c>
      <c r="N5" s="26">
        <v>0</v>
      </c>
      <c r="O5" s="25">
        <v>0</v>
      </c>
      <c r="P5" s="26">
        <v>0</v>
      </c>
      <c r="Q5" s="25">
        <v>0</v>
      </c>
      <c r="R5" s="26">
        <v>0</v>
      </c>
      <c r="S5" s="25">
        <v>0</v>
      </c>
      <c r="T5" s="26">
        <v>100</v>
      </c>
      <c r="U5" s="25">
        <v>86.217100000000002</v>
      </c>
      <c r="V5" s="26">
        <v>0</v>
      </c>
    </row>
    <row r="6" spans="1:22" ht="14.45" customHeight="1" x14ac:dyDescent="0.25">
      <c r="A6" s="19">
        <f t="shared" si="2"/>
        <v>5</v>
      </c>
      <c r="B6" s="27">
        <v>5754</v>
      </c>
      <c r="C6" s="43" t="s">
        <v>460</v>
      </c>
      <c r="D6" s="43" t="s">
        <v>461</v>
      </c>
      <c r="E6" s="49" t="s">
        <v>453</v>
      </c>
      <c r="F6" s="19" t="str">
        <f ca="1">_xlfn.XLOOKUP(__xlnm._FilterDatabase_158[[#This Row],[SAPSA Number]],'DS Point summary'!A:A,'DS Point summary'!E:E)</f>
        <v xml:space="preserve"> </v>
      </c>
      <c r="G6" s="21">
        <f ca="1">_xlfn.XLOOKUP(__xlnm._FilterDatabase_158[[#This Row],[SAPSA Number]],'DS Point summary'!A:A,'DS Point summary'!F:F)</f>
        <v>42</v>
      </c>
      <c r="H6" s="21" t="s">
        <v>682</v>
      </c>
      <c r="I6" s="23">
        <f t="shared" si="0"/>
        <v>2</v>
      </c>
      <c r="J6" s="24">
        <f t="shared" si="1"/>
        <v>32.488579999999999</v>
      </c>
      <c r="K6" s="25">
        <v>0</v>
      </c>
      <c r="L6" s="26">
        <v>62.442900000000002</v>
      </c>
      <c r="M6" s="25">
        <v>0</v>
      </c>
      <c r="N6" s="26">
        <v>0</v>
      </c>
      <c r="O6" s="25">
        <v>100</v>
      </c>
      <c r="P6" s="26">
        <v>0</v>
      </c>
      <c r="Q6" s="25">
        <v>0</v>
      </c>
      <c r="R6" s="26">
        <v>0</v>
      </c>
      <c r="S6" s="25">
        <v>0</v>
      </c>
      <c r="T6" s="26">
        <v>0</v>
      </c>
      <c r="U6" s="25">
        <v>0</v>
      </c>
      <c r="V6" s="26">
        <v>0</v>
      </c>
    </row>
    <row r="7" spans="1:22" ht="14.45" customHeight="1" x14ac:dyDescent="0.25">
      <c r="A7" s="19">
        <f t="shared" si="2"/>
        <v>6</v>
      </c>
      <c r="B7" s="27">
        <v>3395</v>
      </c>
      <c r="C7" s="129" t="str">
        <f>_xlfn.XLOOKUP(__xlnm._FilterDatabase_158[[#This Row],[SAPSA Number]],'DS Point summary'!A:A,'DS Point summary'!B:B)</f>
        <v>Andrea</v>
      </c>
      <c r="D7" s="129" t="str">
        <f>_xlfn.XLOOKUP(__xlnm._FilterDatabase_158[[#This Row],[SAPSA Number]],'DS Point summary'!A:A,'DS Point summary'!C:C)</f>
        <v>Stevenson</v>
      </c>
      <c r="E7" s="137" t="str">
        <f>_xlfn.XLOOKUP(__xlnm._FilterDatabase_158[[#This Row],[SAPSA Number]],'DS Point summary'!A:A,'DS Point summary'!D:D)</f>
        <v>A</v>
      </c>
      <c r="F7" s="19" t="str">
        <f>_xlfn.XLOOKUP(__xlnm._FilterDatabase_158[[#This Row],[SAPSA Number]],'DS Point summary'!A:A,'DS Point summary'!E:E)</f>
        <v>Lady</v>
      </c>
      <c r="G7" s="21">
        <f ca="1">_xlfn.XLOOKUP(__xlnm._FilterDatabase_158[[#This Row],[SAPSA Number]],'DS Point summary'!A:A,'DS Point summary'!F:F)</f>
        <v>54</v>
      </c>
      <c r="H7" s="21" t="s">
        <v>682</v>
      </c>
      <c r="I7" s="23">
        <f t="shared" si="0"/>
        <v>2</v>
      </c>
      <c r="J7" s="24">
        <f t="shared" si="1"/>
        <v>31.055039999999998</v>
      </c>
      <c r="K7" s="25">
        <v>0</v>
      </c>
      <c r="L7" s="26">
        <v>0</v>
      </c>
      <c r="M7" s="25">
        <v>0</v>
      </c>
      <c r="N7" s="26">
        <v>0</v>
      </c>
      <c r="O7" s="25">
        <v>0</v>
      </c>
      <c r="P7" s="26">
        <v>0</v>
      </c>
      <c r="Q7" s="25">
        <v>0</v>
      </c>
      <c r="R7" s="26">
        <v>0</v>
      </c>
      <c r="S7" s="25">
        <v>0</v>
      </c>
      <c r="T7" s="26">
        <v>82.509500000000003</v>
      </c>
      <c r="U7" s="25">
        <v>72.765699999999995</v>
      </c>
      <c r="V7" s="26">
        <v>0</v>
      </c>
    </row>
    <row r="8" spans="1:22" ht="14.45" customHeight="1" x14ac:dyDescent="0.25">
      <c r="A8" s="19">
        <f t="shared" si="2"/>
        <v>7</v>
      </c>
      <c r="B8" s="27">
        <v>6226</v>
      </c>
      <c r="C8" s="43" t="s">
        <v>270</v>
      </c>
      <c r="D8" s="43" t="s">
        <v>271</v>
      </c>
      <c r="E8" s="49" t="s">
        <v>261</v>
      </c>
      <c r="F8" s="19" t="str">
        <f ca="1">_xlfn.XLOOKUP(__xlnm._FilterDatabase_158[[#This Row],[SAPSA Number]],'DS Point summary'!A:A,'DS Point summary'!E:E)</f>
        <v xml:space="preserve"> </v>
      </c>
      <c r="G8" s="21">
        <f ca="1">_xlfn.XLOOKUP(__xlnm._FilterDatabase_158[[#This Row],[SAPSA Number]],'DS Point summary'!A:A,'DS Point summary'!F:F)</f>
        <v>45</v>
      </c>
      <c r="H8" s="21" t="s">
        <v>682</v>
      </c>
      <c r="I8" s="23">
        <f t="shared" si="0"/>
        <v>2</v>
      </c>
      <c r="J8" s="24">
        <f t="shared" si="1"/>
        <v>30.498079999999998</v>
      </c>
      <c r="K8" s="25">
        <v>87.57</v>
      </c>
      <c r="L8" s="26">
        <v>64.920400000000001</v>
      </c>
      <c r="M8" s="25">
        <v>0</v>
      </c>
      <c r="N8" s="26">
        <v>0</v>
      </c>
      <c r="O8" s="25">
        <v>0</v>
      </c>
      <c r="P8" s="26">
        <v>0</v>
      </c>
      <c r="Q8" s="25">
        <v>0</v>
      </c>
      <c r="R8" s="26">
        <v>0</v>
      </c>
      <c r="S8" s="25">
        <v>0</v>
      </c>
      <c r="T8" s="26">
        <v>0</v>
      </c>
      <c r="U8" s="25">
        <v>0</v>
      </c>
      <c r="V8" s="26">
        <v>0</v>
      </c>
    </row>
    <row r="9" spans="1:22" ht="14.45" customHeight="1" x14ac:dyDescent="0.25">
      <c r="A9" s="19">
        <f t="shared" si="2"/>
        <v>8</v>
      </c>
      <c r="B9" s="27">
        <v>6225</v>
      </c>
      <c r="C9" s="43" t="s">
        <v>286</v>
      </c>
      <c r="D9" s="43" t="s">
        <v>271</v>
      </c>
      <c r="E9" s="49" t="s">
        <v>287</v>
      </c>
      <c r="F9" s="19" t="str">
        <f>_xlfn.XLOOKUP(__xlnm._FilterDatabase_158[[#This Row],[SAPSA Number]],'DS Point summary'!A:A,'DS Point summary'!E:E)</f>
        <v>Lady</v>
      </c>
      <c r="G9" s="21">
        <f ca="1">_xlfn.XLOOKUP(__xlnm._FilterDatabase_158[[#This Row],[SAPSA Number]],'DS Point summary'!A:A,'DS Point summary'!F:F)</f>
        <v>40</v>
      </c>
      <c r="H9" s="21" t="s">
        <v>682</v>
      </c>
      <c r="I9" s="23">
        <f t="shared" si="0"/>
        <v>2</v>
      </c>
      <c r="J9" s="24">
        <f t="shared" si="1"/>
        <v>25.226080000000003</v>
      </c>
      <c r="K9" s="25">
        <v>61.21</v>
      </c>
      <c r="L9" s="26">
        <v>64.920400000000001</v>
      </c>
      <c r="M9" s="25">
        <v>0</v>
      </c>
      <c r="N9" s="26">
        <v>0</v>
      </c>
      <c r="O9" s="25">
        <v>0</v>
      </c>
      <c r="P9" s="26">
        <v>0</v>
      </c>
      <c r="Q9" s="25">
        <v>0</v>
      </c>
      <c r="R9" s="26">
        <v>0</v>
      </c>
      <c r="S9" s="25">
        <v>0</v>
      </c>
      <c r="T9" s="26">
        <v>0</v>
      </c>
      <c r="U9" s="25">
        <v>0</v>
      </c>
      <c r="V9" s="26">
        <v>0</v>
      </c>
    </row>
    <row r="10" spans="1:22" ht="14.45" customHeight="1" x14ac:dyDescent="0.25">
      <c r="A10" s="19">
        <f t="shared" si="2"/>
        <v>9</v>
      </c>
      <c r="B10" s="27">
        <v>255</v>
      </c>
      <c r="C10" s="43" t="s">
        <v>581</v>
      </c>
      <c r="D10" s="43" t="s">
        <v>425</v>
      </c>
      <c r="E10" s="49" t="s">
        <v>582</v>
      </c>
      <c r="F10" s="19" t="str">
        <f ca="1">_xlfn.XLOOKUP(__xlnm._FilterDatabase_158[[#This Row],[SAPSA Number]],'DS Point summary'!A:A,'DS Point summary'!E:E)</f>
        <v xml:space="preserve"> </v>
      </c>
      <c r="G10" s="21">
        <f ca="1">_xlfn.XLOOKUP(__xlnm._FilterDatabase_158[[#This Row],[SAPSA Number]],'DS Point summary'!A:A,'DS Point summary'!F:F)</f>
        <v>43</v>
      </c>
      <c r="H10" s="21" t="s">
        <v>682</v>
      </c>
      <c r="I10" s="23">
        <f t="shared" si="0"/>
        <v>1</v>
      </c>
      <c r="J10" s="24">
        <f t="shared" si="1"/>
        <v>20</v>
      </c>
      <c r="K10" s="25">
        <v>0</v>
      </c>
      <c r="L10" s="26">
        <v>100</v>
      </c>
      <c r="M10" s="25">
        <v>0</v>
      </c>
      <c r="N10" s="26">
        <v>0</v>
      </c>
      <c r="O10" s="25">
        <v>0</v>
      </c>
      <c r="P10" s="26">
        <v>0</v>
      </c>
      <c r="Q10" s="25">
        <v>0</v>
      </c>
      <c r="R10" s="26">
        <v>0</v>
      </c>
      <c r="S10" s="25">
        <v>0</v>
      </c>
      <c r="T10" s="26">
        <v>0</v>
      </c>
      <c r="U10" s="25">
        <v>0</v>
      </c>
      <c r="V10" s="26">
        <v>0</v>
      </c>
    </row>
    <row r="11" spans="1:22" ht="14.45" customHeight="1" x14ac:dyDescent="0.25">
      <c r="A11" s="19">
        <f t="shared" si="2"/>
        <v>9</v>
      </c>
      <c r="B11" s="27">
        <v>3587</v>
      </c>
      <c r="C11" s="43" t="s">
        <v>135</v>
      </c>
      <c r="D11" s="43" t="s">
        <v>136</v>
      </c>
      <c r="E11" s="100" t="s">
        <v>137</v>
      </c>
      <c r="F11" s="19" t="str">
        <f ca="1">_xlfn.XLOOKUP(__xlnm._FilterDatabase_158[[#This Row],[SAPSA Number]],'DS Point summary'!A:A,'DS Point summary'!E:E)</f>
        <v xml:space="preserve"> </v>
      </c>
      <c r="G11" s="21">
        <f ca="1">_xlfn.XLOOKUP(__xlnm._FilterDatabase_158[[#This Row],[SAPSA Number]],'DS Point summary'!A:A,'DS Point summary'!F:F)</f>
        <v>37</v>
      </c>
      <c r="H11" s="21" t="s">
        <v>682</v>
      </c>
      <c r="I11" s="23">
        <f t="shared" si="0"/>
        <v>1</v>
      </c>
      <c r="J11" s="24">
        <f t="shared" si="1"/>
        <v>20</v>
      </c>
      <c r="K11" s="25">
        <v>0</v>
      </c>
      <c r="L11" s="26">
        <v>0</v>
      </c>
      <c r="M11" s="25">
        <v>0</v>
      </c>
      <c r="N11" s="26">
        <v>100</v>
      </c>
      <c r="O11" s="25">
        <v>0</v>
      </c>
      <c r="P11" s="26">
        <v>0</v>
      </c>
      <c r="Q11" s="25">
        <v>0</v>
      </c>
      <c r="R11" s="26">
        <v>0</v>
      </c>
      <c r="S11" s="25">
        <v>0</v>
      </c>
      <c r="T11" s="26">
        <v>0</v>
      </c>
      <c r="U11" s="25">
        <v>0</v>
      </c>
      <c r="V11" s="26">
        <v>0</v>
      </c>
    </row>
    <row r="12" spans="1:22" ht="14.45" customHeight="1" x14ac:dyDescent="0.25">
      <c r="A12" s="19">
        <f t="shared" si="2"/>
        <v>9</v>
      </c>
      <c r="B12" s="98">
        <v>1777</v>
      </c>
      <c r="C12" s="129" t="str">
        <f>_xlfn.XLOOKUP(__xlnm._FilterDatabase_158[[#This Row],[SAPSA Number]],'DS Point summary'!A:A,'DS Point summary'!B:B)</f>
        <v xml:space="preserve">Leon </v>
      </c>
      <c r="D12" s="129" t="str">
        <f>_xlfn.XLOOKUP(__xlnm._FilterDatabase_158[[#This Row],[SAPSA Number]],'DS Point summary'!A:A,'DS Point summary'!C:C)</f>
        <v>Myburgh</v>
      </c>
      <c r="E12" s="137" t="str">
        <f>_xlfn.XLOOKUP(__xlnm._FilterDatabase_158[[#This Row],[SAPSA Number]],'DS Point summary'!A:A,'DS Point summary'!D:D)</f>
        <v>LC</v>
      </c>
      <c r="F12" s="19" t="str">
        <f ca="1">_xlfn.XLOOKUP(__xlnm._FilterDatabase_158[[#This Row],[SAPSA Number]],'DS Point summary'!A:A,'DS Point summary'!E:E)</f>
        <v xml:space="preserve"> </v>
      </c>
      <c r="G12" s="21">
        <f ca="1">_xlfn.XLOOKUP(__xlnm._FilterDatabase_158[[#This Row],[SAPSA Number]],'DS Point summary'!A:A,'DS Point summary'!F:F)</f>
        <v>50</v>
      </c>
      <c r="H12" s="21" t="s">
        <v>682</v>
      </c>
      <c r="I12" s="23">
        <f t="shared" si="0"/>
        <v>1</v>
      </c>
      <c r="J12" s="24">
        <f t="shared" si="1"/>
        <v>20</v>
      </c>
      <c r="K12" s="25">
        <v>0</v>
      </c>
      <c r="L12" s="26">
        <v>0</v>
      </c>
      <c r="M12" s="25">
        <v>0</v>
      </c>
      <c r="N12" s="26">
        <v>0</v>
      </c>
      <c r="O12" s="25">
        <v>0</v>
      </c>
      <c r="P12" s="26">
        <v>0</v>
      </c>
      <c r="Q12" s="25">
        <v>0</v>
      </c>
      <c r="R12" s="26">
        <v>0</v>
      </c>
      <c r="S12" s="25">
        <v>0</v>
      </c>
      <c r="T12" s="26">
        <v>100</v>
      </c>
      <c r="U12" s="25">
        <v>0</v>
      </c>
      <c r="V12" s="26">
        <v>0</v>
      </c>
    </row>
    <row r="13" spans="1:22" ht="14.45" customHeight="1" x14ac:dyDescent="0.25">
      <c r="A13" s="19">
        <f t="shared" si="2"/>
        <v>9</v>
      </c>
      <c r="B13" s="27">
        <v>2928</v>
      </c>
      <c r="C13" s="129" t="str">
        <f>_xlfn.XLOOKUP(__xlnm._FilterDatabase_158[[#This Row],[SAPSA Number]],'DS Point summary'!A:A,'DS Point summary'!B:B)</f>
        <v>Delville Wood</v>
      </c>
      <c r="D13" s="129" t="str">
        <f>_xlfn.XLOOKUP(__xlnm._FilterDatabase_158[[#This Row],[SAPSA Number]],'DS Point summary'!A:A,'DS Point summary'!C:C)</f>
        <v>McAllister</v>
      </c>
      <c r="E13" s="137" t="str">
        <f>_xlfn.XLOOKUP(__xlnm._FilterDatabase_158[[#This Row],[SAPSA Number]],'DS Point summary'!A:A,'DS Point summary'!D:D)</f>
        <v>DW</v>
      </c>
      <c r="F13" s="19" t="str">
        <f ca="1">_xlfn.XLOOKUP(__xlnm._FilterDatabase_158[[#This Row],[SAPSA Number]],'DS Point summary'!A:A,'DS Point summary'!E:E)</f>
        <v>S</v>
      </c>
      <c r="G13" s="21">
        <f ca="1">_xlfn.XLOOKUP(__xlnm._FilterDatabase_158[[#This Row],[SAPSA Number]],'DS Point summary'!A:A,'DS Point summary'!F:F)</f>
        <v>56</v>
      </c>
      <c r="H13" s="21" t="s">
        <v>682</v>
      </c>
      <c r="I13" s="23">
        <f t="shared" si="0"/>
        <v>1</v>
      </c>
      <c r="J13" s="24">
        <f t="shared" si="1"/>
        <v>20</v>
      </c>
      <c r="K13" s="25">
        <v>0</v>
      </c>
      <c r="L13" s="26">
        <v>0</v>
      </c>
      <c r="M13" s="25">
        <v>0</v>
      </c>
      <c r="N13" s="26">
        <v>0</v>
      </c>
      <c r="O13" s="25">
        <v>0</v>
      </c>
      <c r="P13" s="26">
        <v>0</v>
      </c>
      <c r="Q13" s="25">
        <v>0</v>
      </c>
      <c r="R13" s="26">
        <v>0</v>
      </c>
      <c r="S13" s="25">
        <v>0</v>
      </c>
      <c r="T13" s="26">
        <v>0</v>
      </c>
      <c r="U13" s="25">
        <v>100</v>
      </c>
      <c r="V13" s="26">
        <v>0</v>
      </c>
    </row>
    <row r="14" spans="1:22" ht="14.45" customHeight="1" x14ac:dyDescent="0.25">
      <c r="A14" s="19">
        <f t="shared" si="2"/>
        <v>13</v>
      </c>
      <c r="B14" s="98">
        <v>888</v>
      </c>
      <c r="C14" s="129" t="str">
        <f>_xlfn.XLOOKUP(__xlnm._FilterDatabase_158[[#This Row],[SAPSA Number]],'DS Point summary'!A:A,'DS Point summary'!B:B)</f>
        <v>Yolandi Elaine</v>
      </c>
      <c r="D14" s="129" t="str">
        <f>_xlfn.XLOOKUP(__xlnm._FilterDatabase_158[[#This Row],[SAPSA Number]],'DS Point summary'!A:A,'DS Point summary'!C:C)</f>
        <v>McAllister</v>
      </c>
      <c r="E14" s="137" t="str">
        <f>_xlfn.XLOOKUP(__xlnm._FilterDatabase_158[[#This Row],[SAPSA Number]],'DS Point summary'!A:A,'DS Point summary'!D:D)</f>
        <v>YE</v>
      </c>
      <c r="F14" s="19" t="str">
        <f>_xlfn.XLOOKUP(__xlnm._FilterDatabase_158[[#This Row],[SAPSA Number]],'DS Point summary'!A:A,'DS Point summary'!E:E)</f>
        <v>Lady</v>
      </c>
      <c r="G14" s="21">
        <f ca="1">_xlfn.XLOOKUP(__xlnm._FilterDatabase_158[[#This Row],[SAPSA Number]],'DS Point summary'!A:A,'DS Point summary'!F:F)</f>
        <v>53</v>
      </c>
      <c r="H14" s="21" t="s">
        <v>682</v>
      </c>
      <c r="I14" s="23">
        <f t="shared" si="0"/>
        <v>1</v>
      </c>
      <c r="J14" s="24">
        <f t="shared" si="1"/>
        <v>13.668940000000001</v>
      </c>
      <c r="K14" s="25">
        <v>0</v>
      </c>
      <c r="L14" s="26">
        <v>0</v>
      </c>
      <c r="M14" s="25">
        <v>0</v>
      </c>
      <c r="N14" s="26">
        <v>0</v>
      </c>
      <c r="O14" s="25">
        <v>0</v>
      </c>
      <c r="P14" s="26">
        <v>0</v>
      </c>
      <c r="Q14" s="25">
        <v>0</v>
      </c>
      <c r="R14" s="26">
        <v>0</v>
      </c>
      <c r="S14" s="25">
        <v>0</v>
      </c>
      <c r="T14" s="26">
        <v>0</v>
      </c>
      <c r="U14" s="25">
        <v>68.344700000000003</v>
      </c>
      <c r="V14" s="26">
        <v>0</v>
      </c>
    </row>
    <row r="15" spans="1:22" ht="14.45" customHeight="1" x14ac:dyDescent="0.25">
      <c r="A15" s="19">
        <f t="shared" si="2"/>
        <v>14</v>
      </c>
      <c r="B15" s="98">
        <v>6470</v>
      </c>
      <c r="C15" s="43" t="str">
        <f>_xlfn.XLOOKUP(__xlnm._FilterDatabase_158[[#This Row],[SAPSA Number]],'DS Point summary'!A:A,'DS Point summary'!B:B)</f>
        <v>Koseelan (Seelan)</v>
      </c>
      <c r="D15" s="43" t="str">
        <f>_xlfn.XLOOKUP(__xlnm._FilterDatabase_158[[#This Row],[SAPSA Number]],'DS Point summary'!A:A,'DS Point summary'!C:C)</f>
        <v>Pillay</v>
      </c>
      <c r="E15" s="49" t="str">
        <f>_xlfn.XLOOKUP(__xlnm._FilterDatabase_158[[#This Row],[SAPSA Number]],'DS Point summary'!A:A,'DS Point summary'!D:D)</f>
        <v>K</v>
      </c>
      <c r="F15" s="19" t="str">
        <f ca="1">_xlfn.XLOOKUP(__xlnm._FilterDatabase_158[[#This Row],[SAPSA Number]],'DS Point summary'!A:A,'DS Point summary'!E:E)</f>
        <v xml:space="preserve"> </v>
      </c>
      <c r="G15" s="21">
        <f ca="1">_xlfn.XLOOKUP(__xlnm._FilterDatabase_158[[#This Row],[SAPSA Number]],'DS Point summary'!A:A,'DS Point summary'!F:F)</f>
        <v>46</v>
      </c>
      <c r="H15" s="21" t="s">
        <v>682</v>
      </c>
      <c r="I15" s="23">
        <f t="shared" si="0"/>
        <v>1</v>
      </c>
      <c r="J15" s="24">
        <f t="shared" si="1"/>
        <v>12.59276</v>
      </c>
      <c r="K15" s="25">
        <v>0</v>
      </c>
      <c r="L15" s="26">
        <v>0</v>
      </c>
      <c r="M15" s="25">
        <v>0</v>
      </c>
      <c r="N15" s="26">
        <v>0</v>
      </c>
      <c r="O15" s="25">
        <v>62.963799999999999</v>
      </c>
      <c r="P15" s="26">
        <v>0</v>
      </c>
      <c r="Q15" s="25">
        <v>0</v>
      </c>
      <c r="R15" s="26">
        <v>0</v>
      </c>
      <c r="S15" s="25">
        <v>0</v>
      </c>
      <c r="T15" s="26">
        <v>0</v>
      </c>
      <c r="U15" s="25">
        <v>0</v>
      </c>
      <c r="V15" s="26">
        <v>0</v>
      </c>
    </row>
    <row r="16" spans="1:22" ht="14.45" customHeight="1" x14ac:dyDescent="0.25">
      <c r="A16" s="19">
        <f t="shared" si="2"/>
        <v>15</v>
      </c>
      <c r="B16" s="27">
        <v>4441</v>
      </c>
      <c r="C16" s="32" t="s">
        <v>59</v>
      </c>
      <c r="D16" s="32" t="s">
        <v>60</v>
      </c>
      <c r="E16" s="60" t="s">
        <v>61</v>
      </c>
      <c r="F16" s="19" t="str">
        <f ca="1">_xlfn.XLOOKUP(__xlnm._FilterDatabase_158[[#This Row],[SAPSA Number]],'DS Point summary'!A:A,'DS Point summary'!E:E)</f>
        <v xml:space="preserve"> </v>
      </c>
      <c r="G16" s="21">
        <f ca="1">_xlfn.XLOOKUP(__xlnm._FilterDatabase_158[[#This Row],[SAPSA Number]],'DS Point summary'!A:A,'DS Point summary'!F:F)</f>
        <v>31</v>
      </c>
      <c r="H16" s="21" t="s">
        <v>682</v>
      </c>
      <c r="I16" s="23">
        <f t="shared" si="0"/>
        <v>1</v>
      </c>
      <c r="J16" s="24">
        <f t="shared" si="1"/>
        <v>11.809999999999999</v>
      </c>
      <c r="K16" s="25">
        <v>0</v>
      </c>
      <c r="L16" s="26">
        <v>0</v>
      </c>
      <c r="M16" s="25">
        <v>59.05</v>
      </c>
      <c r="N16" s="26">
        <v>0</v>
      </c>
      <c r="O16" s="25">
        <v>0</v>
      </c>
      <c r="P16" s="26">
        <v>0</v>
      </c>
      <c r="Q16" s="25">
        <v>0</v>
      </c>
      <c r="R16" s="26">
        <v>0</v>
      </c>
      <c r="S16" s="25">
        <v>0</v>
      </c>
      <c r="T16" s="26">
        <v>0</v>
      </c>
      <c r="U16" s="25">
        <v>0</v>
      </c>
      <c r="V16" s="26">
        <v>0</v>
      </c>
    </row>
    <row r="17" spans="1:22" ht="14.45" customHeight="1" x14ac:dyDescent="0.25">
      <c r="A17" s="19">
        <f t="shared" si="2"/>
        <v>16</v>
      </c>
      <c r="B17" s="27">
        <v>3822</v>
      </c>
      <c r="C17" s="129" t="str">
        <f>_xlfn.XLOOKUP(__xlnm._FilterDatabase_158[[#This Row],[SAPSA Number]],'DS Point summary'!A:A,'DS Point summary'!B:B)</f>
        <v>Wayne Erald</v>
      </c>
      <c r="D17" s="129" t="str">
        <f>_xlfn.XLOOKUP(__xlnm._FilterDatabase_158[[#This Row],[SAPSA Number]],'DS Point summary'!A:A,'DS Point summary'!C:C)</f>
        <v>Schmidt</v>
      </c>
      <c r="E17" s="137" t="str">
        <f>_xlfn.XLOOKUP(__xlnm._FilterDatabase_158[[#This Row],[SAPSA Number]],'DS Point summary'!A:A,'DS Point summary'!D:D)</f>
        <v>WE</v>
      </c>
      <c r="F17" s="19" t="str">
        <f ca="1">_xlfn.XLOOKUP(__xlnm._FilterDatabase_158[[#This Row],[SAPSA Number]],'DS Point summary'!A:A,'DS Point summary'!E:E)</f>
        <v xml:space="preserve"> </v>
      </c>
      <c r="G17" s="21">
        <f ca="1">_xlfn.XLOOKUP(__xlnm._FilterDatabase_158[[#This Row],[SAPSA Number]],'DS Point summary'!A:A,'DS Point summary'!F:F)</f>
        <v>49</v>
      </c>
      <c r="H17" s="21" t="s">
        <v>682</v>
      </c>
      <c r="I17" s="23">
        <f t="shared" si="0"/>
        <v>1</v>
      </c>
      <c r="J17" s="24">
        <f t="shared" si="1"/>
        <v>6.6049800000000003</v>
      </c>
      <c r="K17" s="25">
        <v>0</v>
      </c>
      <c r="L17" s="26">
        <v>0</v>
      </c>
      <c r="M17" s="25">
        <v>0</v>
      </c>
      <c r="N17" s="26">
        <v>0</v>
      </c>
      <c r="O17" s="25">
        <v>0</v>
      </c>
      <c r="P17" s="26">
        <v>0</v>
      </c>
      <c r="Q17" s="25">
        <v>0</v>
      </c>
      <c r="R17" s="26">
        <v>0</v>
      </c>
      <c r="S17" s="25">
        <v>0</v>
      </c>
      <c r="T17" s="26">
        <v>33.024900000000002</v>
      </c>
      <c r="U17" s="25">
        <v>0</v>
      </c>
      <c r="V17" s="26">
        <v>0</v>
      </c>
    </row>
    <row r="18" spans="1:22" ht="14.45" customHeight="1" x14ac:dyDescent="0.25">
      <c r="A18" s="19">
        <f t="shared" si="2"/>
        <v>17</v>
      </c>
      <c r="B18" s="27">
        <v>5759</v>
      </c>
      <c r="C18" s="43" t="s">
        <v>424</v>
      </c>
      <c r="D18" s="43" t="s">
        <v>425</v>
      </c>
      <c r="E18" s="49" t="s">
        <v>426</v>
      </c>
      <c r="F18" s="19" t="str">
        <f>_xlfn.XLOOKUP(__xlnm._FilterDatabase_158[[#This Row],[SAPSA Number]],'DS Point summary'!A:A,'DS Point summary'!E:E)</f>
        <v>Lady</v>
      </c>
      <c r="G18" s="21">
        <f ca="1">_xlfn.XLOOKUP(__xlnm._FilterDatabase_158[[#This Row],[SAPSA Number]],'DS Point summary'!A:A,'DS Point summary'!F:F)</f>
        <v>38</v>
      </c>
      <c r="H18" s="21" t="s">
        <v>682</v>
      </c>
      <c r="I18" s="23">
        <f t="shared" si="0"/>
        <v>1</v>
      </c>
      <c r="J18" s="24">
        <f t="shared" si="1"/>
        <v>6.0370800000000004</v>
      </c>
      <c r="K18" s="25">
        <v>0</v>
      </c>
      <c r="L18" s="26">
        <v>30.185400000000001</v>
      </c>
      <c r="M18" s="25">
        <v>0</v>
      </c>
      <c r="N18" s="26">
        <v>0</v>
      </c>
      <c r="O18" s="25">
        <v>0</v>
      </c>
      <c r="P18" s="26">
        <v>0</v>
      </c>
      <c r="Q18" s="25">
        <v>0</v>
      </c>
      <c r="R18" s="26">
        <v>0</v>
      </c>
      <c r="S18" s="25">
        <v>0</v>
      </c>
      <c r="T18" s="26">
        <v>0</v>
      </c>
      <c r="U18" s="25">
        <v>0</v>
      </c>
      <c r="V18" s="26">
        <v>0</v>
      </c>
    </row>
    <row r="19" spans="1:22" ht="14.45" customHeight="1" x14ac:dyDescent="0.25">
      <c r="A19" s="19">
        <f t="shared" si="2"/>
        <v>18</v>
      </c>
      <c r="B19" s="128">
        <v>4862</v>
      </c>
      <c r="C19" s="129" t="str">
        <f>_xlfn.XLOOKUP(__xlnm._FilterDatabase_158[[#This Row],[SAPSA Number]],'DS Point summary'!A:A,'DS Point summary'!B:B)</f>
        <v>George Keith</v>
      </c>
      <c r="D19" s="129" t="str">
        <f>_xlfn.XLOOKUP(__xlnm._FilterDatabase_158[[#This Row],[SAPSA Number]],'DS Point summary'!A:A,'DS Point summary'!C:C)</f>
        <v>Marais</v>
      </c>
      <c r="E19" s="137" t="str">
        <f>_xlfn.XLOOKUP(__xlnm._FilterDatabase_158[[#This Row],[SAPSA Number]],'DS Point summary'!A:A,'DS Point summary'!D:D)</f>
        <v>GK</v>
      </c>
      <c r="F19" s="19" t="str">
        <f>_xlfn.XLOOKUP(__xlnm._FilterDatabase_158[[#This Row],[SAPSA Number]],'DS Point summary'!A:A,'DS Point summary'!E:E)</f>
        <v>S</v>
      </c>
      <c r="G19" s="21">
        <f ca="1">_xlfn.XLOOKUP(__xlnm._FilterDatabase_158[[#This Row],[SAPSA Number]],'DS Point summary'!A:A,'DS Point summary'!F:F)</f>
        <v>50</v>
      </c>
      <c r="H19" s="21" t="s">
        <v>682</v>
      </c>
      <c r="I19" s="23">
        <f t="shared" si="0"/>
        <v>0</v>
      </c>
      <c r="J19" s="24">
        <f t="shared" si="1"/>
        <v>0</v>
      </c>
      <c r="K19" s="25">
        <v>0</v>
      </c>
      <c r="L19" s="26">
        <v>0</v>
      </c>
      <c r="M19" s="25">
        <v>0</v>
      </c>
      <c r="N19" s="26">
        <v>0</v>
      </c>
      <c r="O19" s="25">
        <v>0</v>
      </c>
      <c r="P19" s="26">
        <v>0</v>
      </c>
      <c r="Q19" s="25">
        <v>0</v>
      </c>
      <c r="R19" s="26">
        <v>0</v>
      </c>
      <c r="S19" s="25">
        <v>0</v>
      </c>
      <c r="T19" s="26">
        <v>0</v>
      </c>
      <c r="U19" s="25">
        <v>0</v>
      </c>
      <c r="V19" s="26">
        <v>0</v>
      </c>
    </row>
    <row r="20" spans="1:22" ht="14.45" customHeight="1" x14ac:dyDescent="0.25">
      <c r="A20" s="19">
        <f t="shared" si="2"/>
        <v>18</v>
      </c>
      <c r="B20" s="128">
        <v>138</v>
      </c>
      <c r="C20" s="129" t="str">
        <f>_xlfn.XLOOKUP(__xlnm._FilterDatabase_158[[#This Row],[SAPSA Number]],'DS Point summary'!A:A,'DS Point summary'!B:B)</f>
        <v>Lorette</v>
      </c>
      <c r="D20" s="129" t="str">
        <f>_xlfn.XLOOKUP(__xlnm._FilterDatabase_158[[#This Row],[SAPSA Number]],'DS Point summary'!A:A,'DS Point summary'!C:C)</f>
        <v>Janse van Rensburg</v>
      </c>
      <c r="E20" s="137" t="str">
        <f>_xlfn.XLOOKUP(__xlnm._FilterDatabase_158[[#This Row],[SAPSA Number]],'DS Point summary'!A:A,'DS Point summary'!D:D)</f>
        <v>L</v>
      </c>
      <c r="F20" s="19" t="str">
        <f>_xlfn.XLOOKUP(__xlnm._FilterDatabase_158[[#This Row],[SAPSA Number]],'DS Point summary'!A:A,'DS Point summary'!E:E)</f>
        <v>Lady</v>
      </c>
      <c r="G20" s="21">
        <f ca="1">_xlfn.XLOOKUP(__xlnm._FilterDatabase_158[[#This Row],[SAPSA Number]],'DS Point summary'!A:A,'DS Point summary'!F:F)</f>
        <v>60</v>
      </c>
      <c r="H20" s="21" t="s">
        <v>682</v>
      </c>
      <c r="I20" s="23">
        <f t="shared" si="0"/>
        <v>0</v>
      </c>
      <c r="J20" s="24">
        <f t="shared" si="1"/>
        <v>0</v>
      </c>
      <c r="K20" s="25">
        <v>0</v>
      </c>
      <c r="L20" s="26">
        <v>0</v>
      </c>
      <c r="M20" s="25">
        <v>0</v>
      </c>
      <c r="N20" s="26">
        <v>0</v>
      </c>
      <c r="O20" s="25">
        <v>0</v>
      </c>
      <c r="P20" s="26">
        <v>0</v>
      </c>
      <c r="Q20" s="25">
        <v>0</v>
      </c>
      <c r="R20" s="26">
        <v>0</v>
      </c>
      <c r="S20" s="25">
        <v>0</v>
      </c>
      <c r="T20" s="26">
        <v>0</v>
      </c>
      <c r="U20" s="25">
        <v>0</v>
      </c>
      <c r="V20" s="26">
        <v>0</v>
      </c>
    </row>
    <row r="21" spans="1:22" ht="14.45" customHeight="1" x14ac:dyDescent="0.25">
      <c r="A21" s="19">
        <f t="shared" si="2"/>
        <v>18</v>
      </c>
      <c r="B21" s="133">
        <v>6564</v>
      </c>
      <c r="C21" s="129" t="str">
        <f>_xlfn.XLOOKUP(__xlnm._FilterDatabase_158[[#This Row],[SAPSA Number]],'DS Point summary'!A:A,'DS Point summary'!B:B)</f>
        <v xml:space="preserve">Schalk </v>
      </c>
      <c r="D21" s="129" t="str">
        <f>_xlfn.XLOOKUP(__xlnm._FilterDatabase_158[[#This Row],[SAPSA Number]],'DS Point summary'!A:A,'DS Point summary'!C:C)</f>
        <v>van Jaarsveld</v>
      </c>
      <c r="E21" s="137" t="str">
        <f>_xlfn.XLOOKUP(__xlnm._FilterDatabase_158[[#This Row],[SAPSA Number]],'DS Point summary'!A:A,'DS Point summary'!D:D)</f>
        <v>WS</v>
      </c>
      <c r="F21" s="19" t="str">
        <f ca="1">_xlfn.XLOOKUP(__xlnm._FilterDatabase_158[[#This Row],[SAPSA Number]],'DS Point summary'!A:A,'DS Point summary'!E:E)</f>
        <v xml:space="preserve"> </v>
      </c>
      <c r="G21" s="21">
        <f ca="1">_xlfn.XLOOKUP(__xlnm._FilterDatabase_158[[#This Row],[SAPSA Number]],'DS Point summary'!A:A,'DS Point summary'!F:F)</f>
        <v>38</v>
      </c>
      <c r="H21" s="21" t="s">
        <v>682</v>
      </c>
      <c r="I21" s="23">
        <f t="shared" si="0"/>
        <v>0</v>
      </c>
      <c r="J21" s="24">
        <f t="shared" si="1"/>
        <v>0</v>
      </c>
      <c r="K21" s="25">
        <v>0</v>
      </c>
      <c r="L21" s="26">
        <v>0</v>
      </c>
      <c r="M21" s="25">
        <v>0</v>
      </c>
      <c r="N21" s="26">
        <v>0</v>
      </c>
      <c r="O21" s="25">
        <v>0</v>
      </c>
      <c r="P21" s="26">
        <v>0</v>
      </c>
      <c r="Q21" s="25">
        <v>0</v>
      </c>
      <c r="R21" s="26">
        <v>0</v>
      </c>
      <c r="S21" s="25">
        <v>0</v>
      </c>
      <c r="T21" s="26">
        <v>0</v>
      </c>
      <c r="U21" s="25">
        <v>0</v>
      </c>
      <c r="V21" s="26">
        <v>0</v>
      </c>
    </row>
    <row r="22" spans="1:22" ht="14.45" customHeight="1" x14ac:dyDescent="0.25">
      <c r="A22" s="19">
        <f t="shared" si="2"/>
        <v>18</v>
      </c>
      <c r="B22" s="98">
        <v>2045</v>
      </c>
      <c r="C22" s="129" t="str">
        <f>_xlfn.XLOOKUP(__xlnm._FilterDatabase_158[[#This Row],[SAPSA Number]],'DS Point summary'!A:A,'DS Point summary'!B:B)</f>
        <v>Vasco Adrian</v>
      </c>
      <c r="D22" s="129" t="str">
        <f>_xlfn.XLOOKUP(__xlnm._FilterDatabase_158[[#This Row],[SAPSA Number]],'DS Point summary'!A:A,'DS Point summary'!C:C)</f>
        <v>Barbolini</v>
      </c>
      <c r="E22" s="137" t="str">
        <f>_xlfn.XLOOKUP(__xlnm._FilterDatabase_158[[#This Row],[SAPSA Number]],'DS Point summary'!A:A,'DS Point summary'!D:D)</f>
        <v>VA</v>
      </c>
      <c r="F22" s="19" t="str">
        <f ca="1">_xlfn.XLOOKUP(__xlnm._FilterDatabase_158[[#This Row],[SAPSA Number]],'DS Point summary'!A:A,'DS Point summary'!E:E)</f>
        <v>S</v>
      </c>
      <c r="G22" s="21">
        <f ca="1">_xlfn.XLOOKUP(__xlnm._FilterDatabase_158[[#This Row],[SAPSA Number]],'DS Point summary'!A:A,'DS Point summary'!F:F)</f>
        <v>51</v>
      </c>
      <c r="H22" s="21" t="s">
        <v>682</v>
      </c>
      <c r="I22" s="23">
        <f t="shared" si="0"/>
        <v>0</v>
      </c>
      <c r="J22" s="24">
        <f t="shared" si="1"/>
        <v>0</v>
      </c>
      <c r="K22" s="25">
        <v>0</v>
      </c>
      <c r="L22" s="26">
        <v>0</v>
      </c>
      <c r="M22" s="25">
        <v>0</v>
      </c>
      <c r="N22" s="26">
        <v>0</v>
      </c>
      <c r="O22" s="25">
        <v>0</v>
      </c>
      <c r="P22" s="26">
        <v>0</v>
      </c>
      <c r="Q22" s="25">
        <v>0</v>
      </c>
      <c r="R22" s="26">
        <v>0</v>
      </c>
      <c r="S22" s="25">
        <v>0</v>
      </c>
      <c r="T22" s="26">
        <v>0</v>
      </c>
      <c r="U22" s="25">
        <v>0</v>
      </c>
      <c r="V22" s="26">
        <v>0</v>
      </c>
    </row>
    <row r="23" spans="1:22" ht="14.45" customHeight="1" x14ac:dyDescent="0.25">
      <c r="A23" s="19">
        <f t="shared" si="2"/>
        <v>18</v>
      </c>
      <c r="B23" s="27">
        <v>1471</v>
      </c>
      <c r="C23" s="129" t="str">
        <f>_xlfn.XLOOKUP(__xlnm._FilterDatabase_158[[#This Row],[SAPSA Number]],'DS Point summary'!A:A,'DS Point summary'!B:B)</f>
        <v>Nikolaus Phillip Karl</v>
      </c>
      <c r="D23" s="129" t="str">
        <f>_xlfn.XLOOKUP(__xlnm._FilterDatabase_158[[#This Row],[SAPSA Number]],'DS Point summary'!A:A,'DS Point summary'!C:C)</f>
        <v>Bernhard</v>
      </c>
      <c r="E23" s="137" t="str">
        <f>_xlfn.XLOOKUP(__xlnm._FilterDatabase_158[[#This Row],[SAPSA Number]],'DS Point summary'!A:A,'DS Point summary'!D:D)</f>
        <v>NPK</v>
      </c>
      <c r="F23" s="19" t="str">
        <f ca="1">_xlfn.XLOOKUP(__xlnm._FilterDatabase_158[[#This Row],[SAPSA Number]],'DS Point summary'!A:A,'DS Point summary'!E:E)</f>
        <v xml:space="preserve"> </v>
      </c>
      <c r="G23" s="21">
        <f ca="1">_xlfn.XLOOKUP(__xlnm._FilterDatabase_158[[#This Row],[SAPSA Number]],'DS Point summary'!A:A,'DS Point summary'!F:F)</f>
        <v>40</v>
      </c>
      <c r="H23" s="21" t="s">
        <v>682</v>
      </c>
      <c r="I23" s="23">
        <f t="shared" si="0"/>
        <v>0</v>
      </c>
      <c r="J23" s="24">
        <f t="shared" si="1"/>
        <v>0</v>
      </c>
      <c r="K23" s="25">
        <v>0</v>
      </c>
      <c r="L23" s="26">
        <v>0</v>
      </c>
      <c r="M23" s="25">
        <v>0</v>
      </c>
      <c r="N23" s="26">
        <v>0</v>
      </c>
      <c r="O23" s="25">
        <v>0</v>
      </c>
      <c r="P23" s="26">
        <v>0</v>
      </c>
      <c r="Q23" s="25">
        <v>0</v>
      </c>
      <c r="R23" s="26">
        <v>0</v>
      </c>
      <c r="S23" s="25">
        <v>0</v>
      </c>
      <c r="T23" s="26">
        <v>0</v>
      </c>
      <c r="U23" s="25">
        <v>0</v>
      </c>
      <c r="V23" s="26">
        <v>0</v>
      </c>
    </row>
    <row r="24" spans="1:22" ht="14.45" customHeight="1" x14ac:dyDescent="0.25">
      <c r="A24" s="19">
        <f t="shared" si="2"/>
        <v>18</v>
      </c>
      <c r="B24" s="27">
        <v>4624</v>
      </c>
      <c r="C24" s="129" t="str">
        <f>_xlfn.XLOOKUP(__xlnm._FilterDatabase_158[[#This Row],[SAPSA Number]],'DS Point summary'!A:A,'DS Point summary'!B:B)</f>
        <v>Stephanus Christiaan</v>
      </c>
      <c r="D24" s="129" t="str">
        <f>_xlfn.XLOOKUP(__xlnm._FilterDatabase_158[[#This Row],[SAPSA Number]],'DS Point summary'!A:A,'DS Point summary'!C:C)</f>
        <v>Bester</v>
      </c>
      <c r="E24" s="137" t="str">
        <f>_xlfn.XLOOKUP(__xlnm._FilterDatabase_158[[#This Row],[SAPSA Number]],'DS Point summary'!A:A,'DS Point summary'!D:D)</f>
        <v>SC</v>
      </c>
      <c r="F24" s="19" t="str">
        <f ca="1">_xlfn.XLOOKUP(__xlnm._FilterDatabase_158[[#This Row],[SAPSA Number]],'DS Point summary'!A:A,'DS Point summary'!E:E)</f>
        <v>S</v>
      </c>
      <c r="G24" s="21">
        <f ca="1">_xlfn.XLOOKUP(__xlnm._FilterDatabase_158[[#This Row],[SAPSA Number]],'DS Point summary'!A:A,'DS Point summary'!F:F)</f>
        <v>54</v>
      </c>
      <c r="H24" s="21" t="s">
        <v>682</v>
      </c>
      <c r="I24" s="23">
        <f t="shared" si="0"/>
        <v>0</v>
      </c>
      <c r="J24" s="24">
        <f t="shared" si="1"/>
        <v>0</v>
      </c>
      <c r="K24" s="25">
        <v>0</v>
      </c>
      <c r="L24" s="26">
        <v>0</v>
      </c>
      <c r="M24" s="25">
        <v>0</v>
      </c>
      <c r="N24" s="26">
        <v>0</v>
      </c>
      <c r="O24" s="25">
        <v>0</v>
      </c>
      <c r="P24" s="26">
        <v>0</v>
      </c>
      <c r="Q24" s="25">
        <v>0</v>
      </c>
      <c r="R24" s="26">
        <v>0</v>
      </c>
      <c r="S24" s="25">
        <v>0</v>
      </c>
      <c r="T24" s="26">
        <v>0</v>
      </c>
      <c r="U24" s="25">
        <v>0</v>
      </c>
      <c r="V24" s="26">
        <v>0</v>
      </c>
    </row>
    <row r="25" spans="1:22" ht="14.45" customHeight="1" x14ac:dyDescent="0.25">
      <c r="A25" s="19">
        <f t="shared" si="2"/>
        <v>18</v>
      </c>
      <c r="B25" s="27">
        <v>3225</v>
      </c>
      <c r="C25" s="129" t="str">
        <f>_xlfn.XLOOKUP(__xlnm._FilterDatabase_158[[#This Row],[SAPSA Number]],'DS Point summary'!A:A,'DS Point summary'!B:B)</f>
        <v>Justin Bernard</v>
      </c>
      <c r="D25" s="129" t="str">
        <f>_xlfn.XLOOKUP(__xlnm._FilterDatabase_158[[#This Row],[SAPSA Number]],'DS Point summary'!A:A,'DS Point summary'!C:C)</f>
        <v>Bohler</v>
      </c>
      <c r="E25" s="137" t="str">
        <f>_xlfn.XLOOKUP(__xlnm._FilterDatabase_158[[#This Row],[SAPSA Number]],'DS Point summary'!A:A,'DS Point summary'!D:D)</f>
        <v>JB</v>
      </c>
      <c r="F25" s="19" t="str">
        <f ca="1">_xlfn.XLOOKUP(__xlnm._FilterDatabase_158[[#This Row],[SAPSA Number]],'DS Point summary'!A:A,'DS Point summary'!E:E)</f>
        <v xml:space="preserve"> </v>
      </c>
      <c r="G25" s="21">
        <f ca="1">_xlfn.XLOOKUP(__xlnm._FilterDatabase_158[[#This Row],[SAPSA Number]],'DS Point summary'!A:A,'DS Point summary'!F:F)</f>
        <v>41</v>
      </c>
      <c r="H25" s="21" t="s">
        <v>682</v>
      </c>
      <c r="I25" s="23">
        <f t="shared" si="0"/>
        <v>0</v>
      </c>
      <c r="J25" s="24">
        <f t="shared" si="1"/>
        <v>0</v>
      </c>
      <c r="K25" s="25">
        <v>0</v>
      </c>
      <c r="L25" s="26">
        <v>0</v>
      </c>
      <c r="M25" s="25">
        <v>0</v>
      </c>
      <c r="N25" s="26">
        <v>0</v>
      </c>
      <c r="O25" s="25">
        <v>0</v>
      </c>
      <c r="P25" s="26">
        <v>0</v>
      </c>
      <c r="Q25" s="25">
        <v>0</v>
      </c>
      <c r="R25" s="26">
        <v>0</v>
      </c>
      <c r="S25" s="25">
        <v>0</v>
      </c>
      <c r="T25" s="26">
        <v>0</v>
      </c>
      <c r="U25" s="25">
        <v>0</v>
      </c>
      <c r="V25" s="26">
        <v>0</v>
      </c>
    </row>
    <row r="26" spans="1:22" ht="14.45" customHeight="1" x14ac:dyDescent="0.25">
      <c r="A26" s="19">
        <f t="shared" si="2"/>
        <v>18</v>
      </c>
      <c r="B26" s="20">
        <v>3226</v>
      </c>
      <c r="C26" s="129" t="str">
        <f>_xlfn.XLOOKUP(__xlnm._FilterDatabase_158[[#This Row],[SAPSA Number]],'DS Point summary'!A:A,'DS Point summary'!B:B)</f>
        <v>Kirsty Ann</v>
      </c>
      <c r="D26" s="129" t="str">
        <f>_xlfn.XLOOKUP(__xlnm._FilterDatabase_158[[#This Row],[SAPSA Number]],'DS Point summary'!A:A,'DS Point summary'!C:C)</f>
        <v>Bohler</v>
      </c>
      <c r="E26" s="137" t="str">
        <f>_xlfn.XLOOKUP(__xlnm._FilterDatabase_158[[#This Row],[SAPSA Number]],'DS Point summary'!A:A,'DS Point summary'!D:D)</f>
        <v>KA</v>
      </c>
      <c r="F26" s="19" t="str">
        <f>_xlfn.XLOOKUP(__xlnm._FilterDatabase_158[[#This Row],[SAPSA Number]],'DS Point summary'!A:A,'DS Point summary'!E:E)</f>
        <v>Lady</v>
      </c>
      <c r="G26" s="21">
        <f ca="1">_xlfn.XLOOKUP(__xlnm._FilterDatabase_158[[#This Row],[SAPSA Number]],'DS Point summary'!A:A,'DS Point summary'!F:F)</f>
        <v>39</v>
      </c>
      <c r="H26" s="21" t="s">
        <v>682</v>
      </c>
      <c r="I26" s="23">
        <f t="shared" si="0"/>
        <v>0</v>
      </c>
      <c r="J26" s="24">
        <f t="shared" si="1"/>
        <v>0</v>
      </c>
      <c r="K26" s="25">
        <v>0</v>
      </c>
      <c r="L26" s="26">
        <v>0</v>
      </c>
      <c r="M26" s="25">
        <v>0</v>
      </c>
      <c r="N26" s="26">
        <v>0</v>
      </c>
      <c r="O26" s="25">
        <v>0</v>
      </c>
      <c r="P26" s="26">
        <v>0</v>
      </c>
      <c r="Q26" s="25">
        <v>0</v>
      </c>
      <c r="R26" s="26">
        <v>0</v>
      </c>
      <c r="S26" s="25">
        <v>0</v>
      </c>
      <c r="T26" s="26">
        <v>0</v>
      </c>
      <c r="U26" s="25">
        <v>0</v>
      </c>
      <c r="V26" s="26">
        <v>0</v>
      </c>
    </row>
    <row r="27" spans="1:22" ht="14.45" customHeight="1" x14ac:dyDescent="0.25">
      <c r="A27" s="19">
        <f t="shared" si="2"/>
        <v>18</v>
      </c>
      <c r="B27" s="98">
        <v>6394</v>
      </c>
      <c r="C27" s="129" t="str">
        <f>_xlfn.XLOOKUP(__xlnm._FilterDatabase_158[[#This Row],[SAPSA Number]],'DS Point summary'!A:A,'DS Point summary'!B:B)</f>
        <v>Marthinus Jacobus</v>
      </c>
      <c r="D27" s="129" t="str">
        <f>_xlfn.XLOOKUP(__xlnm._FilterDatabase_158[[#This Row],[SAPSA Number]],'DS Point summary'!A:A,'DS Point summary'!C:C)</f>
        <v>Booysen</v>
      </c>
      <c r="E27" s="137" t="str">
        <f>_xlfn.XLOOKUP(__xlnm._FilterDatabase_158[[#This Row],[SAPSA Number]],'DS Point summary'!A:A,'DS Point summary'!D:D)</f>
        <v>MJ</v>
      </c>
      <c r="F27" s="19" t="str">
        <f ca="1">_xlfn.XLOOKUP(__xlnm._FilterDatabase_158[[#This Row],[SAPSA Number]],'DS Point summary'!A:A,'DS Point summary'!E:E)</f>
        <v xml:space="preserve"> </v>
      </c>
      <c r="G27" s="21">
        <f ca="1">_xlfn.XLOOKUP(__xlnm._FilterDatabase_158[[#This Row],[SAPSA Number]],'DS Point summary'!A:A,'DS Point summary'!F:F)</f>
        <v>45</v>
      </c>
      <c r="H27" s="21" t="s">
        <v>682</v>
      </c>
      <c r="I27" s="23">
        <f t="shared" si="0"/>
        <v>0</v>
      </c>
      <c r="J27" s="24">
        <f t="shared" si="1"/>
        <v>0</v>
      </c>
      <c r="K27" s="25">
        <v>0</v>
      </c>
      <c r="L27" s="26">
        <v>0</v>
      </c>
      <c r="M27" s="25">
        <v>0</v>
      </c>
      <c r="N27" s="26">
        <v>0</v>
      </c>
      <c r="O27" s="25">
        <v>0</v>
      </c>
      <c r="P27" s="26">
        <v>0</v>
      </c>
      <c r="Q27" s="25">
        <v>0</v>
      </c>
      <c r="R27" s="26">
        <v>0</v>
      </c>
      <c r="S27" s="25">
        <v>0</v>
      </c>
      <c r="T27" s="26">
        <v>0</v>
      </c>
      <c r="U27" s="25">
        <v>0</v>
      </c>
      <c r="V27" s="26">
        <v>0</v>
      </c>
    </row>
    <row r="28" spans="1:22" ht="14.45" customHeight="1" x14ac:dyDescent="0.25">
      <c r="A28" s="19">
        <f t="shared" si="2"/>
        <v>18</v>
      </c>
      <c r="B28" s="27">
        <v>3349</v>
      </c>
      <c r="C28" s="129" t="str">
        <f>_xlfn.XLOOKUP(__xlnm._FilterDatabase_158[[#This Row],[SAPSA Number]],'DS Point summary'!A:A,'DS Point summary'!B:B)</f>
        <v>Stefanus Christiaan</v>
      </c>
      <c r="D28" s="129" t="str">
        <f>_xlfn.XLOOKUP(__xlnm._FilterDatabase_158[[#This Row],[SAPSA Number]],'DS Point summary'!A:A,'DS Point summary'!C:C)</f>
        <v>Bosch</v>
      </c>
      <c r="E28" s="137" t="str">
        <f>_xlfn.XLOOKUP(__xlnm._FilterDatabase_158[[#This Row],[SAPSA Number]],'DS Point summary'!A:A,'DS Point summary'!D:D)</f>
        <v>SC</v>
      </c>
      <c r="F28" s="19" t="str">
        <f ca="1">_xlfn.XLOOKUP(__xlnm._FilterDatabase_158[[#This Row],[SAPSA Number]],'DS Point summary'!A:A,'DS Point summary'!E:E)</f>
        <v xml:space="preserve"> </v>
      </c>
      <c r="G28" s="21">
        <f ca="1">_xlfn.XLOOKUP(__xlnm._FilterDatabase_158[[#This Row],[SAPSA Number]],'DS Point summary'!A:A,'DS Point summary'!F:F)</f>
        <v>50</v>
      </c>
      <c r="H28" s="21" t="s">
        <v>682</v>
      </c>
      <c r="I28" s="23">
        <f t="shared" si="0"/>
        <v>0</v>
      </c>
      <c r="J28" s="24">
        <f t="shared" si="1"/>
        <v>0</v>
      </c>
      <c r="K28" s="25">
        <v>0</v>
      </c>
      <c r="L28" s="26">
        <v>0</v>
      </c>
      <c r="M28" s="25">
        <v>0</v>
      </c>
      <c r="N28" s="26">
        <v>0</v>
      </c>
      <c r="O28" s="25">
        <v>0</v>
      </c>
      <c r="P28" s="26">
        <v>0</v>
      </c>
      <c r="Q28" s="25">
        <v>0</v>
      </c>
      <c r="R28" s="26">
        <v>0</v>
      </c>
      <c r="S28" s="25">
        <v>0</v>
      </c>
      <c r="T28" s="26">
        <v>0</v>
      </c>
      <c r="U28" s="25">
        <v>0</v>
      </c>
      <c r="V28" s="26">
        <v>0</v>
      </c>
    </row>
    <row r="29" spans="1:22" ht="14.45" customHeight="1" x14ac:dyDescent="0.25">
      <c r="A29" s="19">
        <f t="shared" si="2"/>
        <v>18</v>
      </c>
      <c r="B29" s="28">
        <v>6310</v>
      </c>
      <c r="C29" s="129" t="str">
        <f>_xlfn.XLOOKUP(__xlnm._FilterDatabase_158[[#This Row],[SAPSA Number]],'DS Point summary'!A:A,'DS Point summary'!B:B)</f>
        <v xml:space="preserve">Charl </v>
      </c>
      <c r="D29" s="129" t="str">
        <f>_xlfn.XLOOKUP(__xlnm._FilterDatabase_158[[#This Row],[SAPSA Number]],'DS Point summary'!A:A,'DS Point summary'!C:C)</f>
        <v>Botha</v>
      </c>
      <c r="E29" s="137" t="str">
        <f>_xlfn.XLOOKUP(__xlnm._FilterDatabase_158[[#This Row],[SAPSA Number]],'DS Point summary'!A:A,'DS Point summary'!D:D)</f>
        <v>C</v>
      </c>
      <c r="F29" s="19" t="str">
        <f ca="1">_xlfn.XLOOKUP(__xlnm._FilterDatabase_158[[#This Row],[SAPSA Number]],'DS Point summary'!A:A,'DS Point summary'!E:E)</f>
        <v xml:space="preserve"> </v>
      </c>
      <c r="G29" s="21">
        <f ca="1">_xlfn.XLOOKUP(__xlnm._FilterDatabase_158[[#This Row],[SAPSA Number]],'DS Point summary'!A:A,'DS Point summary'!F:F)</f>
        <v>28</v>
      </c>
      <c r="H29" s="21" t="s">
        <v>682</v>
      </c>
      <c r="I29" s="23">
        <f t="shared" si="0"/>
        <v>1</v>
      </c>
      <c r="J29" s="24">
        <f t="shared" si="1"/>
        <v>0</v>
      </c>
      <c r="K29" s="25">
        <v>0</v>
      </c>
      <c r="L29" s="26">
        <v>0</v>
      </c>
      <c r="M29" s="25">
        <v>0</v>
      </c>
      <c r="N29" s="26">
        <v>0</v>
      </c>
      <c r="O29" s="25" t="s">
        <v>836</v>
      </c>
      <c r="P29" s="26">
        <v>0</v>
      </c>
      <c r="Q29" s="25">
        <v>0</v>
      </c>
      <c r="R29" s="26">
        <v>0</v>
      </c>
      <c r="S29" s="25">
        <v>0</v>
      </c>
      <c r="T29" s="26">
        <v>0</v>
      </c>
      <c r="U29" s="25">
        <v>0</v>
      </c>
      <c r="V29" s="26">
        <v>0</v>
      </c>
    </row>
    <row r="30" spans="1:22" ht="14.45" customHeight="1" x14ac:dyDescent="0.25">
      <c r="A30" s="19">
        <f t="shared" si="2"/>
        <v>18</v>
      </c>
      <c r="B30" s="20">
        <v>3338</v>
      </c>
      <c r="C30" s="129" t="str">
        <f>_xlfn.XLOOKUP(__xlnm._FilterDatabase_158[[#This Row],[SAPSA Number]],'DS Point summary'!A:A,'DS Point summary'!B:B)</f>
        <v>Carl Johann</v>
      </c>
      <c r="D30" s="129" t="str">
        <f>_xlfn.XLOOKUP(__xlnm._FilterDatabase_158[[#This Row],[SAPSA Number]],'DS Point summary'!A:A,'DS Point summary'!C:C)</f>
        <v>Brandt</v>
      </c>
      <c r="E30" s="137" t="str">
        <f>_xlfn.XLOOKUP(__xlnm._FilterDatabase_158[[#This Row],[SAPSA Number]],'DS Point summary'!A:A,'DS Point summary'!D:D)</f>
        <v>CJ</v>
      </c>
      <c r="F30" s="19" t="str">
        <f ca="1">_xlfn.XLOOKUP(__xlnm._FilterDatabase_158[[#This Row],[SAPSA Number]],'DS Point summary'!A:A,'DS Point summary'!E:E)</f>
        <v>S</v>
      </c>
      <c r="G30" s="21">
        <f ca="1">_xlfn.XLOOKUP(__xlnm._FilterDatabase_158[[#This Row],[SAPSA Number]],'DS Point summary'!A:A,'DS Point summary'!F:F)</f>
        <v>51</v>
      </c>
      <c r="H30" s="21" t="s">
        <v>682</v>
      </c>
      <c r="I30" s="23">
        <f t="shared" si="0"/>
        <v>0</v>
      </c>
      <c r="J30" s="24">
        <f t="shared" si="1"/>
        <v>0</v>
      </c>
      <c r="K30" s="25">
        <v>0</v>
      </c>
      <c r="L30" s="26">
        <v>0</v>
      </c>
      <c r="M30" s="25">
        <v>0</v>
      </c>
      <c r="N30" s="26">
        <v>0</v>
      </c>
      <c r="O30" s="25">
        <v>0</v>
      </c>
      <c r="P30" s="26">
        <v>0</v>
      </c>
      <c r="Q30" s="25">
        <v>0</v>
      </c>
      <c r="R30" s="26">
        <v>0</v>
      </c>
      <c r="S30" s="25">
        <v>0</v>
      </c>
      <c r="T30" s="26">
        <v>0</v>
      </c>
      <c r="U30" s="25">
        <v>0</v>
      </c>
      <c r="V30" s="26">
        <v>0</v>
      </c>
    </row>
    <row r="31" spans="1:22" ht="14.45" customHeight="1" x14ac:dyDescent="0.25">
      <c r="A31" s="19">
        <f t="shared" si="2"/>
        <v>18</v>
      </c>
      <c r="B31" s="27">
        <v>3350</v>
      </c>
      <c r="C31" s="129" t="str">
        <f>_xlfn.XLOOKUP(__xlnm._FilterDatabase_158[[#This Row],[SAPSA Number]],'DS Point summary'!A:A,'DS Point summary'!B:B)</f>
        <v>Conrad Ernest</v>
      </c>
      <c r="D31" s="129" t="str">
        <f>_xlfn.XLOOKUP(__xlnm._FilterDatabase_158[[#This Row],[SAPSA Number]],'DS Point summary'!A:A,'DS Point summary'!C:C)</f>
        <v>Brandt</v>
      </c>
      <c r="E31" s="137" t="str">
        <f>_xlfn.XLOOKUP(__xlnm._FilterDatabase_158[[#This Row],[SAPSA Number]],'DS Point summary'!A:A,'DS Point summary'!D:D)</f>
        <v>CE</v>
      </c>
      <c r="F31" s="19" t="str">
        <f ca="1">_xlfn.XLOOKUP(__xlnm._FilterDatabase_158[[#This Row],[SAPSA Number]],'DS Point summary'!A:A,'DS Point summary'!E:E)</f>
        <v xml:space="preserve"> </v>
      </c>
      <c r="G31" s="21">
        <f ca="1">_xlfn.XLOOKUP(__xlnm._FilterDatabase_158[[#This Row],[SAPSA Number]],'DS Point summary'!A:A,'DS Point summary'!F:F)</f>
        <v>48</v>
      </c>
      <c r="H31" s="21" t="s">
        <v>682</v>
      </c>
      <c r="I31" s="23">
        <f t="shared" si="0"/>
        <v>0</v>
      </c>
      <c r="J31" s="24">
        <f t="shared" si="1"/>
        <v>0</v>
      </c>
      <c r="K31" s="25">
        <v>0</v>
      </c>
      <c r="L31" s="26">
        <v>0</v>
      </c>
      <c r="M31" s="25">
        <v>0</v>
      </c>
      <c r="N31" s="26">
        <v>0</v>
      </c>
      <c r="O31" s="25">
        <v>0</v>
      </c>
      <c r="P31" s="26">
        <v>0</v>
      </c>
      <c r="Q31" s="25">
        <v>0</v>
      </c>
      <c r="R31" s="26">
        <v>0</v>
      </c>
      <c r="S31" s="25">
        <v>0</v>
      </c>
      <c r="T31" s="26">
        <v>0</v>
      </c>
      <c r="U31" s="25">
        <v>0</v>
      </c>
      <c r="V31" s="26">
        <v>0</v>
      </c>
    </row>
    <row r="32" spans="1:22" ht="14.45" customHeight="1" x14ac:dyDescent="0.25">
      <c r="A32" s="19">
        <f t="shared" si="2"/>
        <v>18</v>
      </c>
      <c r="B32" s="27">
        <v>3576</v>
      </c>
      <c r="C32" s="129" t="str">
        <f>_xlfn.XLOOKUP(__xlnm._FilterDatabase_158[[#This Row],[SAPSA Number]],'DS Point summary'!A:A,'DS Point summary'!B:B)</f>
        <v>Christoff Mechiel</v>
      </c>
      <c r="D32" s="129" t="str">
        <f>_xlfn.XLOOKUP(__xlnm._FilterDatabase_158[[#This Row],[SAPSA Number]],'DS Point summary'!A:A,'DS Point summary'!C:C)</f>
        <v>Brandt</v>
      </c>
      <c r="E32" s="137" t="str">
        <f>_xlfn.XLOOKUP(__xlnm._FilterDatabase_158[[#This Row],[SAPSA Number]],'DS Point summary'!A:A,'DS Point summary'!D:D)</f>
        <v>CM</v>
      </c>
      <c r="F32" s="19" t="str">
        <f ca="1">_xlfn.XLOOKUP(__xlnm._FilterDatabase_158[[#This Row],[SAPSA Number]],'DS Point summary'!A:A,'DS Point summary'!E:E)</f>
        <v xml:space="preserve"> </v>
      </c>
      <c r="G32" s="21">
        <f ca="1">_xlfn.XLOOKUP(__xlnm._FilterDatabase_158[[#This Row],[SAPSA Number]],'DS Point summary'!A:A,'DS Point summary'!F:F)</f>
        <v>44</v>
      </c>
      <c r="H32" s="21" t="s">
        <v>682</v>
      </c>
      <c r="I32" s="23">
        <f t="shared" si="0"/>
        <v>0</v>
      </c>
      <c r="J32" s="24">
        <f t="shared" si="1"/>
        <v>0</v>
      </c>
      <c r="K32" s="25">
        <v>0</v>
      </c>
      <c r="L32" s="26">
        <v>0</v>
      </c>
      <c r="M32" s="25">
        <v>0</v>
      </c>
      <c r="N32" s="26">
        <v>0</v>
      </c>
      <c r="O32" s="25">
        <v>0</v>
      </c>
      <c r="P32" s="26">
        <v>0</v>
      </c>
      <c r="Q32" s="25">
        <v>0</v>
      </c>
      <c r="R32" s="26">
        <v>0</v>
      </c>
      <c r="S32" s="25">
        <v>0</v>
      </c>
      <c r="T32" s="26">
        <v>0</v>
      </c>
      <c r="U32" s="25">
        <v>0</v>
      </c>
      <c r="V32" s="26">
        <v>0</v>
      </c>
    </row>
    <row r="33" spans="1:22" ht="14.45" customHeight="1" x14ac:dyDescent="0.25">
      <c r="A33" s="19">
        <f t="shared" si="2"/>
        <v>18</v>
      </c>
      <c r="B33" s="27">
        <v>3577</v>
      </c>
      <c r="C33" s="129" t="str">
        <f>_xlfn.XLOOKUP(__xlnm._FilterDatabase_158[[#This Row],[SAPSA Number]],'DS Point summary'!A:A,'DS Point summary'!B:B)</f>
        <v>Werner</v>
      </c>
      <c r="D33" s="129" t="str">
        <f>_xlfn.XLOOKUP(__xlnm._FilterDatabase_158[[#This Row],[SAPSA Number]],'DS Point summary'!A:A,'DS Point summary'!C:C)</f>
        <v>Britz</v>
      </c>
      <c r="E33" s="137" t="str">
        <f>_xlfn.XLOOKUP(__xlnm._FilterDatabase_158[[#This Row],[SAPSA Number]],'DS Point summary'!A:A,'DS Point summary'!D:D)</f>
        <v>w</v>
      </c>
      <c r="F33" s="19" t="str">
        <f ca="1">_xlfn.XLOOKUP(__xlnm._FilterDatabase_158[[#This Row],[SAPSA Number]],'DS Point summary'!A:A,'DS Point summary'!E:E)</f>
        <v xml:space="preserve"> </v>
      </c>
      <c r="G33" s="21">
        <f ca="1">_xlfn.XLOOKUP(__xlnm._FilterDatabase_158[[#This Row],[SAPSA Number]],'DS Point summary'!A:A,'DS Point summary'!F:F)</f>
        <v>41</v>
      </c>
      <c r="H33" s="21" t="s">
        <v>682</v>
      </c>
      <c r="I33" s="23">
        <f t="shared" si="0"/>
        <v>0</v>
      </c>
      <c r="J33" s="24">
        <f t="shared" si="1"/>
        <v>0</v>
      </c>
      <c r="K33" s="25">
        <v>0</v>
      </c>
      <c r="L33" s="26">
        <v>0</v>
      </c>
      <c r="M33" s="25">
        <v>0</v>
      </c>
      <c r="N33" s="26">
        <v>0</v>
      </c>
      <c r="O33" s="25">
        <v>0</v>
      </c>
      <c r="P33" s="26">
        <v>0</v>
      </c>
      <c r="Q33" s="25">
        <v>0</v>
      </c>
      <c r="R33" s="26">
        <v>0</v>
      </c>
      <c r="S33" s="25">
        <v>0</v>
      </c>
      <c r="T33" s="26">
        <v>0</v>
      </c>
      <c r="U33" s="25">
        <v>0</v>
      </c>
      <c r="V33" s="26">
        <v>0</v>
      </c>
    </row>
    <row r="34" spans="1:22" ht="14.45" customHeight="1" x14ac:dyDescent="0.25">
      <c r="A34" s="19">
        <f t="shared" si="2"/>
        <v>18</v>
      </c>
      <c r="B34" s="28">
        <v>402</v>
      </c>
      <c r="C34" s="129" t="str">
        <f>_xlfn.XLOOKUP(__xlnm._FilterDatabase_158[[#This Row],[SAPSA Number]],'DS Point summary'!A:A,'DS Point summary'!B:B)</f>
        <v>Gary Mark</v>
      </c>
      <c r="D34" s="129" t="str">
        <f>_xlfn.XLOOKUP(__xlnm._FilterDatabase_158[[#This Row],[SAPSA Number]],'DS Point summary'!A:A,'DS Point summary'!C:C)</f>
        <v>Buchler</v>
      </c>
      <c r="E34" s="137" t="str">
        <f>_xlfn.XLOOKUP(__xlnm._FilterDatabase_158[[#This Row],[SAPSA Number]],'DS Point summary'!A:A,'DS Point summary'!D:D)</f>
        <v>GM</v>
      </c>
      <c r="F34" s="19" t="str">
        <f ca="1">_xlfn.XLOOKUP(__xlnm._FilterDatabase_158[[#This Row],[SAPSA Number]],'DS Point summary'!A:A,'DS Point summary'!E:E)</f>
        <v>S</v>
      </c>
      <c r="G34" s="21">
        <f ca="1">_xlfn.XLOOKUP(__xlnm._FilterDatabase_158[[#This Row],[SAPSA Number]],'DS Point summary'!A:A,'DS Point summary'!F:F)</f>
        <v>54</v>
      </c>
      <c r="H34" s="21" t="s">
        <v>682</v>
      </c>
      <c r="I34" s="23">
        <f t="shared" ref="I34:I65" si="3">(IF(K34&gt;0,1,0)+(IF(L34&gt;0,1,0))+(IF(M34&gt;0,1,0))+(IF(N34&gt;0,1,0))+(IF(O34&gt;0,1,0))+(IF(P34&gt;0,1,0))+(IF(Q34&gt;0,1,0))+(IF(R34&gt;0,1,0))+(IF(S34&gt;0,1,0))+(IF(T34&gt;0,1,0))+(IF(U34&gt;0,1,0))+(IF(V34&gt;0,1,0)))</f>
        <v>0</v>
      </c>
      <c r="J34" s="24">
        <f t="shared" ref="J34:J65" si="4">(LARGE(K34:U34,1)+LARGE(K34:U34,2)+LARGE(K34:U34,3)+LARGE(K34:U34,4)+LARGE(K34:U34,5))/5</f>
        <v>0</v>
      </c>
      <c r="K34" s="25">
        <v>0</v>
      </c>
      <c r="L34" s="26">
        <v>0</v>
      </c>
      <c r="M34" s="25">
        <v>0</v>
      </c>
      <c r="N34" s="26">
        <v>0</v>
      </c>
      <c r="O34" s="25">
        <v>0</v>
      </c>
      <c r="P34" s="26">
        <v>0</v>
      </c>
      <c r="Q34" s="25">
        <v>0</v>
      </c>
      <c r="R34" s="26">
        <v>0</v>
      </c>
      <c r="S34" s="25">
        <v>0</v>
      </c>
      <c r="T34" s="26">
        <v>0</v>
      </c>
      <c r="U34" s="25">
        <v>0</v>
      </c>
      <c r="V34" s="26">
        <v>0</v>
      </c>
    </row>
    <row r="35" spans="1:22" ht="14.45" customHeight="1" x14ac:dyDescent="0.25">
      <c r="A35" s="19">
        <f t="shared" si="2"/>
        <v>18</v>
      </c>
      <c r="B35" s="51">
        <v>5304</v>
      </c>
      <c r="C35" s="129" t="str">
        <f>_xlfn.XLOOKUP(__xlnm._FilterDatabase_158[[#This Row],[SAPSA Number]],'DS Point summary'!A:A,'DS Point summary'!B:B)</f>
        <v>Johan Gerard</v>
      </c>
      <c r="D35" s="129" t="str">
        <f>_xlfn.XLOOKUP(__xlnm._FilterDatabase_158[[#This Row],[SAPSA Number]],'DS Point summary'!A:A,'DS Point summary'!C:C)</f>
        <v>Bultman</v>
      </c>
      <c r="E35" s="137" t="str">
        <f>_xlfn.XLOOKUP(__xlnm._FilterDatabase_158[[#This Row],[SAPSA Number]],'DS Point summary'!A:A,'DS Point summary'!D:D)</f>
        <v>JG</v>
      </c>
      <c r="F35" s="19" t="str">
        <f ca="1">_xlfn.XLOOKUP(__xlnm._FilterDatabase_158[[#This Row],[SAPSA Number]],'DS Point summary'!A:A,'DS Point summary'!E:E)</f>
        <v xml:space="preserve"> </v>
      </c>
      <c r="G35" s="21">
        <f ca="1">_xlfn.XLOOKUP(__xlnm._FilterDatabase_158[[#This Row],[SAPSA Number]],'DS Point summary'!A:A,'DS Point summary'!F:F)</f>
        <v>38</v>
      </c>
      <c r="H35" s="21" t="s">
        <v>682</v>
      </c>
      <c r="I35" s="23">
        <f t="shared" si="3"/>
        <v>0</v>
      </c>
      <c r="J35" s="24">
        <f t="shared" si="4"/>
        <v>0</v>
      </c>
      <c r="K35" s="25">
        <v>0</v>
      </c>
      <c r="L35" s="26">
        <v>0</v>
      </c>
      <c r="M35" s="25">
        <v>0</v>
      </c>
      <c r="N35" s="26">
        <v>0</v>
      </c>
      <c r="O35" s="25">
        <v>0</v>
      </c>
      <c r="P35" s="26">
        <v>0</v>
      </c>
      <c r="Q35" s="25">
        <v>0</v>
      </c>
      <c r="R35" s="26">
        <v>0</v>
      </c>
      <c r="S35" s="25">
        <v>0</v>
      </c>
      <c r="T35" s="26">
        <v>0</v>
      </c>
      <c r="U35" s="25">
        <v>0</v>
      </c>
      <c r="V35" s="26">
        <v>0</v>
      </c>
    </row>
    <row r="36" spans="1:22" ht="14.45" customHeight="1" x14ac:dyDescent="0.25">
      <c r="A36" s="19">
        <f t="shared" ref="A36:A57" si="5">RANK(J36,J$2:J$135,0)</f>
        <v>18</v>
      </c>
      <c r="B36" s="27">
        <v>259</v>
      </c>
      <c r="C36" s="129" t="str">
        <f>_xlfn.XLOOKUP(__xlnm._FilterDatabase_158[[#This Row],[SAPSA Number]],'DS Point summary'!A:A,'DS Point summary'!B:B)</f>
        <v>Kathleen Beresford</v>
      </c>
      <c r="D36" s="129" t="str">
        <f>_xlfn.XLOOKUP(__xlnm._FilterDatabase_158[[#This Row],[SAPSA Number]],'DS Point summary'!A:A,'DS Point summary'!C:C)</f>
        <v>Carter</v>
      </c>
      <c r="E36" s="137" t="str">
        <f>_xlfn.XLOOKUP(__xlnm._FilterDatabase_158[[#This Row],[SAPSA Number]],'DS Point summary'!A:A,'DS Point summary'!D:D)</f>
        <v>KB</v>
      </c>
      <c r="F36" s="19" t="str">
        <f>_xlfn.XLOOKUP(__xlnm._FilterDatabase_158[[#This Row],[SAPSA Number]],'DS Point summary'!A:A,'DS Point summary'!E:E)</f>
        <v>Lady</v>
      </c>
      <c r="G36" s="21">
        <f ca="1">_xlfn.XLOOKUP(__xlnm._FilterDatabase_158[[#This Row],[SAPSA Number]],'DS Point summary'!A:A,'DS Point summary'!F:F)</f>
        <v>36</v>
      </c>
      <c r="H36" s="21" t="s">
        <v>682</v>
      </c>
      <c r="I36" s="23">
        <f t="shared" si="3"/>
        <v>0</v>
      </c>
      <c r="J36" s="24">
        <f t="shared" si="4"/>
        <v>0</v>
      </c>
      <c r="K36" s="25">
        <v>0</v>
      </c>
      <c r="L36" s="26">
        <v>0</v>
      </c>
      <c r="M36" s="25">
        <v>0</v>
      </c>
      <c r="N36" s="26">
        <v>0</v>
      </c>
      <c r="O36" s="25">
        <v>0</v>
      </c>
      <c r="P36" s="26">
        <v>0</v>
      </c>
      <c r="Q36" s="25">
        <v>0</v>
      </c>
      <c r="R36" s="26">
        <v>0</v>
      </c>
      <c r="S36" s="25">
        <v>0</v>
      </c>
      <c r="T36" s="26">
        <v>0</v>
      </c>
      <c r="U36" s="25">
        <v>0</v>
      </c>
      <c r="V36" s="26">
        <v>0</v>
      </c>
    </row>
    <row r="37" spans="1:22" ht="14.45" customHeight="1" x14ac:dyDescent="0.25">
      <c r="A37" s="19">
        <f t="shared" si="5"/>
        <v>18</v>
      </c>
      <c r="B37" s="27">
        <v>4316</v>
      </c>
      <c r="C37" s="129" t="str">
        <f>_xlfn.XLOOKUP(__xlnm._FilterDatabase_158[[#This Row],[SAPSA Number]],'DS Point summary'!A:A,'DS Point summary'!B:B)</f>
        <v>Wilhelm Jacobus</v>
      </c>
      <c r="D37" s="129" t="str">
        <f>_xlfn.XLOOKUP(__xlnm._FilterDatabase_158[[#This Row],[SAPSA Number]],'DS Point summary'!A:A,'DS Point summary'!C:C)</f>
        <v>Coetzee</v>
      </c>
      <c r="E37" s="137" t="str">
        <f>_xlfn.XLOOKUP(__xlnm._FilterDatabase_158[[#This Row],[SAPSA Number]],'DS Point summary'!A:A,'DS Point summary'!D:D)</f>
        <v>WJ</v>
      </c>
      <c r="F37" s="19" t="str">
        <f ca="1">_xlfn.XLOOKUP(__xlnm._FilterDatabase_158[[#This Row],[SAPSA Number]],'DS Point summary'!A:A,'DS Point summary'!E:E)</f>
        <v>S</v>
      </c>
      <c r="G37" s="21">
        <f ca="1">_xlfn.XLOOKUP(__xlnm._FilterDatabase_158[[#This Row],[SAPSA Number]],'DS Point summary'!A:A,'DS Point summary'!F:F)</f>
        <v>52</v>
      </c>
      <c r="H37" s="21" t="s">
        <v>682</v>
      </c>
      <c r="I37" s="23">
        <f t="shared" si="3"/>
        <v>0</v>
      </c>
      <c r="J37" s="24">
        <f t="shared" si="4"/>
        <v>0</v>
      </c>
      <c r="K37" s="25">
        <v>0</v>
      </c>
      <c r="L37" s="26">
        <v>0</v>
      </c>
      <c r="M37" s="25">
        <v>0</v>
      </c>
      <c r="N37" s="26">
        <v>0</v>
      </c>
      <c r="O37" s="25">
        <v>0</v>
      </c>
      <c r="P37" s="26">
        <v>0</v>
      </c>
      <c r="Q37" s="25">
        <v>0</v>
      </c>
      <c r="R37" s="26">
        <v>0</v>
      </c>
      <c r="S37" s="25">
        <v>0</v>
      </c>
      <c r="T37" s="26">
        <v>0</v>
      </c>
      <c r="U37" s="25">
        <v>0</v>
      </c>
      <c r="V37" s="26">
        <v>0</v>
      </c>
    </row>
    <row r="38" spans="1:22" ht="14.45" customHeight="1" x14ac:dyDescent="0.25">
      <c r="A38" s="19">
        <f t="shared" si="5"/>
        <v>18</v>
      </c>
      <c r="B38" s="28">
        <v>459</v>
      </c>
      <c r="C38" s="129" t="str">
        <f>_xlfn.XLOOKUP(__xlnm._FilterDatabase_158[[#This Row],[SAPSA Number]],'DS Point summary'!A:A,'DS Point summary'!B:B)</f>
        <v>Pieter Jacobus</v>
      </c>
      <c r="D38" s="129" t="str">
        <f>_xlfn.XLOOKUP(__xlnm._FilterDatabase_158[[#This Row],[SAPSA Number]],'DS Point summary'!A:A,'DS Point summary'!C:C)</f>
        <v>Conradie</v>
      </c>
      <c r="E38" s="137" t="str">
        <f>_xlfn.XLOOKUP(__xlnm._FilterDatabase_158[[#This Row],[SAPSA Number]],'DS Point summary'!A:A,'DS Point summary'!D:D)</f>
        <v>PJ</v>
      </c>
      <c r="F38" s="19" t="str">
        <f ca="1">_xlfn.XLOOKUP(__xlnm._FilterDatabase_158[[#This Row],[SAPSA Number]],'DS Point summary'!A:A,'DS Point summary'!E:E)</f>
        <v xml:space="preserve"> </v>
      </c>
      <c r="G38" s="21">
        <f ca="1">_xlfn.XLOOKUP(__xlnm._FilterDatabase_158[[#This Row],[SAPSA Number]],'DS Point summary'!A:A,'DS Point summary'!F:F)</f>
        <v>40</v>
      </c>
      <c r="H38" s="21" t="s">
        <v>682</v>
      </c>
      <c r="I38" s="23">
        <f t="shared" si="3"/>
        <v>0</v>
      </c>
      <c r="J38" s="24">
        <f t="shared" si="4"/>
        <v>0</v>
      </c>
      <c r="K38" s="25">
        <v>0</v>
      </c>
      <c r="L38" s="26">
        <v>0</v>
      </c>
      <c r="M38" s="25">
        <v>0</v>
      </c>
      <c r="N38" s="26">
        <v>0</v>
      </c>
      <c r="O38" s="25">
        <v>0</v>
      </c>
      <c r="P38" s="26">
        <v>0</v>
      </c>
      <c r="Q38" s="25">
        <v>0</v>
      </c>
      <c r="R38" s="26">
        <v>0</v>
      </c>
      <c r="S38" s="25">
        <v>0</v>
      </c>
      <c r="T38" s="26">
        <v>0</v>
      </c>
      <c r="U38" s="25">
        <v>0</v>
      </c>
      <c r="V38" s="26">
        <v>0</v>
      </c>
    </row>
    <row r="39" spans="1:22" ht="14.45" customHeight="1" x14ac:dyDescent="0.25">
      <c r="A39" s="19">
        <f t="shared" si="5"/>
        <v>18</v>
      </c>
      <c r="B39" s="27">
        <v>5023</v>
      </c>
      <c r="C39" s="129" t="str">
        <f>_xlfn.XLOOKUP(__xlnm._FilterDatabase_158[[#This Row],[SAPSA Number]],'DS Point summary'!A:A,'DS Point summary'!B:B)</f>
        <v>Jannie</v>
      </c>
      <c r="D39" s="129" t="str">
        <f>_xlfn.XLOOKUP(__xlnm._FilterDatabase_158[[#This Row],[SAPSA Number]],'DS Point summary'!A:A,'DS Point summary'!C:C)</f>
        <v>Conradie</v>
      </c>
      <c r="E39" s="137" t="str">
        <f>_xlfn.XLOOKUP(__xlnm._FilterDatabase_158[[#This Row],[SAPSA Number]],'DS Point summary'!A:A,'DS Point summary'!D:D)</f>
        <v>J</v>
      </c>
      <c r="F39" s="19" t="str">
        <f ca="1">_xlfn.XLOOKUP(__xlnm._FilterDatabase_158[[#This Row],[SAPSA Number]],'DS Point summary'!A:A,'DS Point summary'!E:E)</f>
        <v>SS</v>
      </c>
      <c r="G39" s="21">
        <f ca="1">_xlfn.XLOOKUP(__xlnm._FilterDatabase_158[[#This Row],[SAPSA Number]],'DS Point summary'!A:A,'DS Point summary'!F:F)</f>
        <v>72</v>
      </c>
      <c r="H39" s="21" t="s">
        <v>682</v>
      </c>
      <c r="I39" s="23">
        <f t="shared" si="3"/>
        <v>0</v>
      </c>
      <c r="J39" s="24">
        <f t="shared" si="4"/>
        <v>0</v>
      </c>
      <c r="K39" s="25">
        <v>0</v>
      </c>
      <c r="L39" s="26">
        <v>0</v>
      </c>
      <c r="M39" s="25">
        <v>0</v>
      </c>
      <c r="N39" s="26">
        <v>0</v>
      </c>
      <c r="O39" s="25">
        <v>0</v>
      </c>
      <c r="P39" s="26">
        <v>0</v>
      </c>
      <c r="Q39" s="25">
        <v>0</v>
      </c>
      <c r="R39" s="26">
        <v>0</v>
      </c>
      <c r="S39" s="25">
        <v>0</v>
      </c>
      <c r="T39" s="26">
        <v>0</v>
      </c>
      <c r="U39" s="25">
        <v>0</v>
      </c>
      <c r="V39" s="26">
        <v>0</v>
      </c>
    </row>
    <row r="40" spans="1:22" ht="14.45" customHeight="1" x14ac:dyDescent="0.25">
      <c r="A40" s="19">
        <f t="shared" si="5"/>
        <v>18</v>
      </c>
      <c r="B40" s="27">
        <v>591</v>
      </c>
      <c r="C40" s="129" t="str">
        <f>_xlfn.XLOOKUP(__xlnm._FilterDatabase_158[[#This Row],[SAPSA Number]],'DS Point summary'!A:A,'DS Point summary'!B:B)</f>
        <v>Enrico</v>
      </c>
      <c r="D40" s="129" t="str">
        <f>_xlfn.XLOOKUP(__xlnm._FilterDatabase_158[[#This Row],[SAPSA Number]],'DS Point summary'!A:A,'DS Point summary'!C:C)</f>
        <v>Cupido</v>
      </c>
      <c r="E40" s="137" t="str">
        <f>_xlfn.XLOOKUP(__xlnm._FilterDatabase_158[[#This Row],[SAPSA Number]],'DS Point summary'!A:A,'DS Point summary'!D:D)</f>
        <v>E</v>
      </c>
      <c r="F40" s="19" t="str">
        <f ca="1">_xlfn.XLOOKUP(__xlnm._FilterDatabase_158[[#This Row],[SAPSA Number]],'DS Point summary'!A:A,'DS Point summary'!E:E)</f>
        <v>SS</v>
      </c>
      <c r="G40" s="21">
        <f ca="1">_xlfn.XLOOKUP(__xlnm._FilterDatabase_158[[#This Row],[SAPSA Number]],'DS Point summary'!A:A,'DS Point summary'!F:F)</f>
        <v>72</v>
      </c>
      <c r="H40" s="21" t="s">
        <v>682</v>
      </c>
      <c r="I40" s="23">
        <f t="shared" si="3"/>
        <v>0</v>
      </c>
      <c r="J40" s="24">
        <f t="shared" si="4"/>
        <v>0</v>
      </c>
      <c r="K40" s="25">
        <v>0</v>
      </c>
      <c r="L40" s="26">
        <v>0</v>
      </c>
      <c r="M40" s="25">
        <v>0</v>
      </c>
      <c r="N40" s="26">
        <v>0</v>
      </c>
      <c r="O40" s="25">
        <v>0</v>
      </c>
      <c r="P40" s="26">
        <v>0</v>
      </c>
      <c r="Q40" s="25">
        <v>0</v>
      </c>
      <c r="R40" s="26">
        <v>0</v>
      </c>
      <c r="S40" s="25">
        <v>0</v>
      </c>
      <c r="T40" s="26">
        <v>0</v>
      </c>
      <c r="U40" s="25">
        <v>0</v>
      </c>
      <c r="V40" s="26">
        <v>0</v>
      </c>
    </row>
    <row r="41" spans="1:22" ht="14.45" customHeight="1" x14ac:dyDescent="0.25">
      <c r="A41" s="19">
        <f t="shared" si="5"/>
        <v>18</v>
      </c>
      <c r="B41" s="27">
        <v>392</v>
      </c>
      <c r="C41" s="129" t="str">
        <f>_xlfn.XLOOKUP(__xlnm._FilterDatabase_158[[#This Row],[SAPSA Number]],'DS Point summary'!A:A,'DS Point summary'!B:B)</f>
        <v>Sasha-Lee</v>
      </c>
      <c r="D41" s="129" t="str">
        <f>_xlfn.XLOOKUP(__xlnm._FilterDatabase_158[[#This Row],[SAPSA Number]],'DS Point summary'!A:A,'DS Point summary'!C:C)</f>
        <v>Du Plessis</v>
      </c>
      <c r="E41" s="137" t="str">
        <f>_xlfn.XLOOKUP(__xlnm._FilterDatabase_158[[#This Row],[SAPSA Number]],'DS Point summary'!A:A,'DS Point summary'!D:D)</f>
        <v>SL</v>
      </c>
      <c r="F41" s="19" t="str">
        <f>_xlfn.XLOOKUP(__xlnm._FilterDatabase_158[[#This Row],[SAPSA Number]],'DS Point summary'!A:A,'DS Point summary'!E:E)</f>
        <v>Lady</v>
      </c>
      <c r="G41" s="21">
        <f ca="1">_xlfn.XLOOKUP(__xlnm._FilterDatabase_158[[#This Row],[SAPSA Number]],'DS Point summary'!A:A,'DS Point summary'!F:F)</f>
        <v>29</v>
      </c>
      <c r="H41" s="21" t="s">
        <v>682</v>
      </c>
      <c r="I41" s="23">
        <f t="shared" si="3"/>
        <v>0</v>
      </c>
      <c r="J41" s="24">
        <f t="shared" si="4"/>
        <v>0</v>
      </c>
      <c r="K41" s="25">
        <v>0</v>
      </c>
      <c r="L41" s="26">
        <v>0</v>
      </c>
      <c r="M41" s="25">
        <v>0</v>
      </c>
      <c r="N41" s="26">
        <v>0</v>
      </c>
      <c r="O41" s="25">
        <v>0</v>
      </c>
      <c r="P41" s="26">
        <v>0</v>
      </c>
      <c r="Q41" s="25">
        <v>0</v>
      </c>
      <c r="R41" s="26">
        <v>0</v>
      </c>
      <c r="S41" s="25">
        <v>0</v>
      </c>
      <c r="T41" s="26">
        <v>0</v>
      </c>
      <c r="U41" s="25">
        <v>0</v>
      </c>
      <c r="V41" s="26">
        <v>0</v>
      </c>
    </row>
    <row r="42" spans="1:22" ht="14.25" customHeight="1" x14ac:dyDescent="0.25">
      <c r="A42" s="19">
        <f t="shared" si="5"/>
        <v>18</v>
      </c>
      <c r="B42" s="20">
        <v>127</v>
      </c>
      <c r="C42" s="129" t="str">
        <f>_xlfn.XLOOKUP(__xlnm._FilterDatabase_158[[#This Row],[SAPSA Number]],'DS Point summary'!A:A,'DS Point summary'!B:B)</f>
        <v>Eurika Susara</v>
      </c>
      <c r="D42" s="129" t="str">
        <f>_xlfn.XLOOKUP(__xlnm._FilterDatabase_158[[#This Row],[SAPSA Number]],'DS Point summary'!A:A,'DS Point summary'!C:C)</f>
        <v>Du Plooy</v>
      </c>
      <c r="E42" s="137" t="str">
        <f>_xlfn.XLOOKUP(__xlnm._FilterDatabase_158[[#This Row],[SAPSA Number]],'DS Point summary'!A:A,'DS Point summary'!D:D)</f>
        <v>E</v>
      </c>
      <c r="F42" s="19" t="str">
        <f>_xlfn.XLOOKUP(__xlnm._FilterDatabase_158[[#This Row],[SAPSA Number]],'DS Point summary'!A:A,'DS Point summary'!E:E)</f>
        <v>SS</v>
      </c>
      <c r="G42" s="21">
        <f ca="1">_xlfn.XLOOKUP(__xlnm._FilterDatabase_158[[#This Row],[SAPSA Number]],'DS Point summary'!A:A,'DS Point summary'!F:F)</f>
        <v>63</v>
      </c>
      <c r="H42" s="21" t="s">
        <v>682</v>
      </c>
      <c r="I42" s="23">
        <f t="shared" si="3"/>
        <v>0</v>
      </c>
      <c r="J42" s="24">
        <f t="shared" si="4"/>
        <v>0</v>
      </c>
      <c r="K42" s="25">
        <v>0</v>
      </c>
      <c r="L42" s="26">
        <v>0</v>
      </c>
      <c r="M42" s="25">
        <v>0</v>
      </c>
      <c r="N42" s="26">
        <v>0</v>
      </c>
      <c r="O42" s="25">
        <v>0</v>
      </c>
      <c r="P42" s="26">
        <v>0</v>
      </c>
      <c r="Q42" s="25">
        <v>0</v>
      </c>
      <c r="R42" s="26">
        <v>0</v>
      </c>
      <c r="S42" s="25">
        <v>0</v>
      </c>
      <c r="T42" s="26">
        <v>0</v>
      </c>
      <c r="U42" s="25">
        <v>0</v>
      </c>
      <c r="V42" s="26">
        <v>0</v>
      </c>
    </row>
    <row r="43" spans="1:22" ht="14.45" customHeight="1" x14ac:dyDescent="0.25">
      <c r="A43" s="19">
        <f t="shared" si="5"/>
        <v>18</v>
      </c>
      <c r="B43" s="27">
        <v>393</v>
      </c>
      <c r="C43" s="129" t="str">
        <f>_xlfn.XLOOKUP(__xlnm._FilterDatabase_158[[#This Row],[SAPSA Number]],'DS Point summary'!A:A,'DS Point summary'!B:B)</f>
        <v>Robyn Angela</v>
      </c>
      <c r="D43" s="129" t="str">
        <f>_xlfn.XLOOKUP(__xlnm._FilterDatabase_158[[#This Row],[SAPSA Number]],'DS Point summary'!A:A,'DS Point summary'!C:C)</f>
        <v>Evans</v>
      </c>
      <c r="E43" s="137" t="str">
        <f>_xlfn.XLOOKUP(__xlnm._FilterDatabase_158[[#This Row],[SAPSA Number]],'DS Point summary'!A:A,'DS Point summary'!D:D)</f>
        <v>RA</v>
      </c>
      <c r="F43" s="19" t="str">
        <f>_xlfn.XLOOKUP(__xlnm._FilterDatabase_158[[#This Row],[SAPSA Number]],'DS Point summary'!A:A,'DS Point summary'!E:E)</f>
        <v>Lady</v>
      </c>
      <c r="G43" s="21">
        <f ca="1">_xlfn.XLOOKUP(__xlnm._FilterDatabase_158[[#This Row],[SAPSA Number]],'DS Point summary'!A:A,'DS Point summary'!F:F)</f>
        <v>57</v>
      </c>
      <c r="H43" s="21" t="s">
        <v>682</v>
      </c>
      <c r="I43" s="23">
        <f t="shared" si="3"/>
        <v>0</v>
      </c>
      <c r="J43" s="24">
        <f t="shared" si="4"/>
        <v>0</v>
      </c>
      <c r="K43" s="25">
        <v>0</v>
      </c>
      <c r="L43" s="26">
        <v>0</v>
      </c>
      <c r="M43" s="25">
        <v>0</v>
      </c>
      <c r="N43" s="26">
        <v>0</v>
      </c>
      <c r="O43" s="25">
        <v>0</v>
      </c>
      <c r="P43" s="26">
        <v>0</v>
      </c>
      <c r="Q43" s="25">
        <v>0</v>
      </c>
      <c r="R43" s="26">
        <v>0</v>
      </c>
      <c r="S43" s="25">
        <v>0</v>
      </c>
      <c r="T43" s="26">
        <v>0</v>
      </c>
      <c r="U43" s="25">
        <v>0</v>
      </c>
      <c r="V43" s="26">
        <v>0</v>
      </c>
    </row>
    <row r="44" spans="1:22" ht="14.45" customHeight="1" x14ac:dyDescent="0.25">
      <c r="A44" s="19">
        <f t="shared" si="5"/>
        <v>18</v>
      </c>
      <c r="B44" s="27">
        <v>3172</v>
      </c>
      <c r="C44" s="129" t="str">
        <f>_xlfn.XLOOKUP(__xlnm._FilterDatabase_158[[#This Row],[SAPSA Number]],'DS Point summary'!A:A,'DS Point summary'!B:B)</f>
        <v>Mervyn-John</v>
      </c>
      <c r="D44" s="129" t="str">
        <f>_xlfn.XLOOKUP(__xlnm._FilterDatabase_158[[#This Row],[SAPSA Number]],'DS Point summary'!A:A,'DS Point summary'!C:C)</f>
        <v>Evans</v>
      </c>
      <c r="E44" s="137" t="str">
        <f>_xlfn.XLOOKUP(__xlnm._FilterDatabase_158[[#This Row],[SAPSA Number]],'DS Point summary'!A:A,'DS Point summary'!D:D)</f>
        <v>MJ</v>
      </c>
      <c r="F44" s="19" t="str">
        <f ca="1">_xlfn.XLOOKUP(__xlnm._FilterDatabase_158[[#This Row],[SAPSA Number]],'DS Point summary'!A:A,'DS Point summary'!E:E)</f>
        <v>SS</v>
      </c>
      <c r="G44" s="21">
        <f ca="1">_xlfn.XLOOKUP(__xlnm._FilterDatabase_158[[#This Row],[SAPSA Number]],'DS Point summary'!A:A,'DS Point summary'!F:F)</f>
        <v>63</v>
      </c>
      <c r="H44" s="21" t="s">
        <v>682</v>
      </c>
      <c r="I44" s="23">
        <f t="shared" si="3"/>
        <v>0</v>
      </c>
      <c r="J44" s="24">
        <f t="shared" si="4"/>
        <v>0</v>
      </c>
      <c r="K44" s="25">
        <v>0</v>
      </c>
      <c r="L44" s="26">
        <v>0</v>
      </c>
      <c r="M44" s="25">
        <v>0</v>
      </c>
      <c r="N44" s="26">
        <v>0</v>
      </c>
      <c r="O44" s="25">
        <v>0</v>
      </c>
      <c r="P44" s="26">
        <v>0</v>
      </c>
      <c r="Q44" s="25">
        <v>0</v>
      </c>
      <c r="R44" s="26">
        <v>0</v>
      </c>
      <c r="S44" s="25">
        <v>0</v>
      </c>
      <c r="T44" s="26">
        <v>0</v>
      </c>
      <c r="U44" s="25">
        <v>0</v>
      </c>
      <c r="V44" s="26">
        <v>0</v>
      </c>
    </row>
    <row r="45" spans="1:22" ht="14.45" customHeight="1" x14ac:dyDescent="0.25">
      <c r="A45" s="19">
        <f t="shared" si="5"/>
        <v>18</v>
      </c>
      <c r="B45" s="27">
        <v>3173</v>
      </c>
      <c r="C45" s="129" t="str">
        <f>_xlfn.XLOOKUP(__xlnm._FilterDatabase_158[[#This Row],[SAPSA Number]],'DS Point summary'!A:A,'DS Point summary'!B:B)</f>
        <v>Garrett-John</v>
      </c>
      <c r="D45" s="129" t="str">
        <f>_xlfn.XLOOKUP(__xlnm._FilterDatabase_158[[#This Row],[SAPSA Number]],'DS Point summary'!A:A,'DS Point summary'!C:C)</f>
        <v>Evans</v>
      </c>
      <c r="E45" s="137" t="str">
        <f>_xlfn.XLOOKUP(__xlnm._FilterDatabase_158[[#This Row],[SAPSA Number]],'DS Point summary'!A:A,'DS Point summary'!D:D)</f>
        <v>G-J</v>
      </c>
      <c r="F45" s="19" t="str">
        <f ca="1">_xlfn.XLOOKUP(__xlnm._FilterDatabase_158[[#This Row],[SAPSA Number]],'DS Point summary'!A:A,'DS Point summary'!E:E)</f>
        <v xml:space="preserve"> </v>
      </c>
      <c r="G45" s="21">
        <f ca="1">_xlfn.XLOOKUP(__xlnm._FilterDatabase_158[[#This Row],[SAPSA Number]],'DS Point summary'!A:A,'DS Point summary'!F:F)</f>
        <v>29</v>
      </c>
      <c r="H45" s="21" t="s">
        <v>682</v>
      </c>
      <c r="I45" s="23">
        <f t="shared" si="3"/>
        <v>0</v>
      </c>
      <c r="J45" s="24">
        <f t="shared" si="4"/>
        <v>0</v>
      </c>
      <c r="K45" s="25">
        <v>0</v>
      </c>
      <c r="L45" s="26">
        <v>0</v>
      </c>
      <c r="M45" s="25">
        <v>0</v>
      </c>
      <c r="N45" s="26">
        <v>0</v>
      </c>
      <c r="O45" s="25">
        <v>0</v>
      </c>
      <c r="P45" s="26">
        <v>0</v>
      </c>
      <c r="Q45" s="25">
        <v>0</v>
      </c>
      <c r="R45" s="26">
        <v>0</v>
      </c>
      <c r="S45" s="25">
        <v>0</v>
      </c>
      <c r="T45" s="26">
        <v>0</v>
      </c>
      <c r="U45" s="25">
        <v>0</v>
      </c>
      <c r="V45" s="26">
        <v>0</v>
      </c>
    </row>
    <row r="46" spans="1:22" ht="14.45" customHeight="1" x14ac:dyDescent="0.25">
      <c r="A46" s="19">
        <f t="shared" si="5"/>
        <v>18</v>
      </c>
      <c r="B46" s="46">
        <v>141</v>
      </c>
      <c r="C46" s="129" t="str">
        <f>_xlfn.XLOOKUP(__xlnm._FilterDatabase_158[[#This Row],[SAPSA Number]],'DS Point summary'!A:A,'DS Point summary'!B:B)</f>
        <v>Francois Waldeck</v>
      </c>
      <c r="D46" s="129" t="str">
        <f>_xlfn.XLOOKUP(__xlnm._FilterDatabase_158[[#This Row],[SAPSA Number]],'DS Point summary'!A:A,'DS Point summary'!C:C)</f>
        <v>Fouche</v>
      </c>
      <c r="E46" s="137" t="str">
        <f>_xlfn.XLOOKUP(__xlnm._FilterDatabase_158[[#This Row],[SAPSA Number]],'DS Point summary'!A:A,'DS Point summary'!D:D)</f>
        <v>FW</v>
      </c>
      <c r="F46" s="19" t="str">
        <f ca="1">_xlfn.XLOOKUP(__xlnm._FilterDatabase_158[[#This Row],[SAPSA Number]],'DS Point summary'!A:A,'DS Point summary'!E:E)</f>
        <v>S</v>
      </c>
      <c r="G46" s="21">
        <f ca="1">_xlfn.XLOOKUP(__xlnm._FilterDatabase_158[[#This Row],[SAPSA Number]],'DS Point summary'!A:A,'DS Point summary'!F:F)</f>
        <v>52</v>
      </c>
      <c r="H46" s="21" t="s">
        <v>682</v>
      </c>
      <c r="I46" s="23">
        <f t="shared" si="3"/>
        <v>0</v>
      </c>
      <c r="J46" s="24">
        <f t="shared" si="4"/>
        <v>0</v>
      </c>
      <c r="K46" s="25">
        <v>0</v>
      </c>
      <c r="L46" s="26">
        <v>0</v>
      </c>
      <c r="M46" s="25">
        <v>0</v>
      </c>
      <c r="N46" s="26">
        <v>0</v>
      </c>
      <c r="O46" s="25">
        <v>0</v>
      </c>
      <c r="P46" s="26">
        <v>0</v>
      </c>
      <c r="Q46" s="25">
        <v>0</v>
      </c>
      <c r="R46" s="26">
        <v>0</v>
      </c>
      <c r="S46" s="25">
        <v>0</v>
      </c>
      <c r="T46" s="26">
        <v>0</v>
      </c>
      <c r="U46" s="25">
        <v>0</v>
      </c>
      <c r="V46" s="26">
        <v>0</v>
      </c>
    </row>
    <row r="47" spans="1:22" ht="14.45" customHeight="1" x14ac:dyDescent="0.25">
      <c r="A47" s="19">
        <f t="shared" si="5"/>
        <v>18</v>
      </c>
      <c r="B47" s="27">
        <v>1142</v>
      </c>
      <c r="C47" s="129" t="str">
        <f>_xlfn.XLOOKUP(__xlnm._FilterDatabase_158[[#This Row],[SAPSA Number]],'DS Point summary'!A:A,'DS Point summary'!B:B)</f>
        <v>Craig John</v>
      </c>
      <c r="D47" s="129" t="str">
        <f>_xlfn.XLOOKUP(__xlnm._FilterDatabase_158[[#This Row],[SAPSA Number]],'DS Point summary'!A:A,'DS Point summary'!C:C)</f>
        <v>Franck</v>
      </c>
      <c r="E47" s="137" t="str">
        <f>_xlfn.XLOOKUP(__xlnm._FilterDatabase_158[[#This Row],[SAPSA Number]],'DS Point summary'!A:A,'DS Point summary'!D:D)</f>
        <v>CJ</v>
      </c>
      <c r="F47" s="19" t="str">
        <f ca="1">_xlfn.XLOOKUP(__xlnm._FilterDatabase_158[[#This Row],[SAPSA Number]],'DS Point summary'!A:A,'DS Point summary'!E:E)</f>
        <v xml:space="preserve"> </v>
      </c>
      <c r="G47" s="21">
        <f ca="1">_xlfn.XLOOKUP(__xlnm._FilterDatabase_158[[#This Row],[SAPSA Number]],'DS Point summary'!A:A,'DS Point summary'!F:F)</f>
        <v>49</v>
      </c>
      <c r="H47" s="21" t="s">
        <v>682</v>
      </c>
      <c r="I47" s="23">
        <f t="shared" si="3"/>
        <v>0</v>
      </c>
      <c r="J47" s="24">
        <f t="shared" si="4"/>
        <v>0</v>
      </c>
      <c r="K47" s="25">
        <v>0</v>
      </c>
      <c r="L47" s="26">
        <v>0</v>
      </c>
      <c r="M47" s="25">
        <v>0</v>
      </c>
      <c r="N47" s="26">
        <v>0</v>
      </c>
      <c r="O47" s="25">
        <v>0</v>
      </c>
      <c r="P47" s="26">
        <v>0</v>
      </c>
      <c r="Q47" s="25">
        <v>0</v>
      </c>
      <c r="R47" s="26">
        <v>0</v>
      </c>
      <c r="S47" s="25">
        <v>0</v>
      </c>
      <c r="T47" s="26">
        <v>0</v>
      </c>
      <c r="U47" s="25">
        <v>0</v>
      </c>
      <c r="V47" s="26">
        <v>0</v>
      </c>
    </row>
    <row r="48" spans="1:22" ht="14.45" customHeight="1" x14ac:dyDescent="0.25">
      <c r="A48" s="19">
        <f t="shared" si="5"/>
        <v>18</v>
      </c>
      <c r="B48" s="27">
        <v>3416</v>
      </c>
      <c r="C48" s="129" t="str">
        <f>_xlfn.XLOOKUP(__xlnm._FilterDatabase_158[[#This Row],[SAPSA Number]],'DS Point summary'!A:A,'DS Point summary'!B:B)</f>
        <v>Enrico Giovanni</v>
      </c>
      <c r="D48" s="129" t="str">
        <f>_xlfn.XLOOKUP(__xlnm._FilterDatabase_158[[#This Row],[SAPSA Number]],'DS Point summary'!A:A,'DS Point summary'!C:C)</f>
        <v>Galetti</v>
      </c>
      <c r="E48" s="137" t="str">
        <f>_xlfn.XLOOKUP(__xlnm._FilterDatabase_158[[#This Row],[SAPSA Number]],'DS Point summary'!A:A,'DS Point summary'!D:D)</f>
        <v>EG</v>
      </c>
      <c r="F48" s="19" t="str">
        <f ca="1">_xlfn.XLOOKUP(__xlnm._FilterDatabase_158[[#This Row],[SAPSA Number]],'DS Point summary'!A:A,'DS Point summary'!E:E)</f>
        <v xml:space="preserve"> </v>
      </c>
      <c r="G48" s="21">
        <f ca="1">_xlfn.XLOOKUP(__xlnm._FilterDatabase_158[[#This Row],[SAPSA Number]],'DS Point summary'!A:A,'DS Point summary'!F:F)</f>
        <v>39</v>
      </c>
      <c r="H48" s="21" t="s">
        <v>682</v>
      </c>
      <c r="I48" s="23">
        <f t="shared" si="3"/>
        <v>0</v>
      </c>
      <c r="J48" s="24">
        <f t="shared" si="4"/>
        <v>0</v>
      </c>
      <c r="K48" s="25">
        <v>0</v>
      </c>
      <c r="L48" s="26">
        <v>0</v>
      </c>
      <c r="M48" s="25">
        <v>0</v>
      </c>
      <c r="N48" s="26">
        <v>0</v>
      </c>
      <c r="O48" s="25">
        <v>0</v>
      </c>
      <c r="P48" s="26">
        <v>0</v>
      </c>
      <c r="Q48" s="25">
        <v>0</v>
      </c>
      <c r="R48" s="26">
        <v>0</v>
      </c>
      <c r="S48" s="25">
        <v>0</v>
      </c>
      <c r="T48" s="26">
        <v>0</v>
      </c>
      <c r="U48" s="25">
        <v>0</v>
      </c>
      <c r="V48" s="26">
        <v>0</v>
      </c>
    </row>
    <row r="49" spans="1:22" ht="14.45" customHeight="1" x14ac:dyDescent="0.25">
      <c r="A49" s="19">
        <f t="shared" si="5"/>
        <v>18</v>
      </c>
      <c r="B49" s="27">
        <v>5972</v>
      </c>
      <c r="C49" s="129" t="str">
        <f>_xlfn.XLOOKUP(__xlnm._FilterDatabase_158[[#This Row],[SAPSA Number]],'DS Point summary'!A:A,'DS Point summary'!B:B)</f>
        <v>Johannes Petrus</v>
      </c>
      <c r="D49" s="129" t="str">
        <f>_xlfn.XLOOKUP(__xlnm._FilterDatabase_158[[#This Row],[SAPSA Number]],'DS Point summary'!A:A,'DS Point summary'!C:C)</f>
        <v>Geldenhuys</v>
      </c>
      <c r="E49" s="137" t="str">
        <f>_xlfn.XLOOKUP(__xlnm._FilterDatabase_158[[#This Row],[SAPSA Number]],'DS Point summary'!A:A,'DS Point summary'!D:D)</f>
        <v>JP</v>
      </c>
      <c r="F49" s="19" t="str">
        <f ca="1">_xlfn.XLOOKUP(__xlnm._FilterDatabase_158[[#This Row],[SAPSA Number]],'DS Point summary'!A:A,'DS Point summary'!E:E)</f>
        <v xml:space="preserve"> </v>
      </c>
      <c r="G49" s="21">
        <f ca="1">_xlfn.XLOOKUP(__xlnm._FilterDatabase_158[[#This Row],[SAPSA Number]],'DS Point summary'!A:A,'DS Point summary'!F:F)</f>
        <v>45</v>
      </c>
      <c r="H49" s="21" t="s">
        <v>682</v>
      </c>
      <c r="I49" s="23">
        <f t="shared" si="3"/>
        <v>0</v>
      </c>
      <c r="J49" s="24">
        <f t="shared" si="4"/>
        <v>0</v>
      </c>
      <c r="K49" s="25">
        <v>0</v>
      </c>
      <c r="L49" s="26">
        <v>0</v>
      </c>
      <c r="M49" s="25">
        <v>0</v>
      </c>
      <c r="N49" s="26">
        <v>0</v>
      </c>
      <c r="O49" s="25">
        <v>0</v>
      </c>
      <c r="P49" s="26">
        <v>0</v>
      </c>
      <c r="Q49" s="25">
        <v>0</v>
      </c>
      <c r="R49" s="26">
        <v>0</v>
      </c>
      <c r="S49" s="25">
        <v>0</v>
      </c>
      <c r="T49" s="26">
        <v>0</v>
      </c>
      <c r="U49" s="25">
        <v>0</v>
      </c>
      <c r="V49" s="26">
        <v>0</v>
      </c>
    </row>
    <row r="50" spans="1:22" ht="14.45" customHeight="1" x14ac:dyDescent="0.25">
      <c r="A50" s="19">
        <f t="shared" si="5"/>
        <v>18</v>
      </c>
      <c r="B50" s="27">
        <v>5871</v>
      </c>
      <c r="C50" s="129" t="str">
        <f>_xlfn.XLOOKUP(__xlnm._FilterDatabase_158[[#This Row],[SAPSA Number]],'DS Point summary'!A:A,'DS Point summary'!B:B)</f>
        <v>Christopher Brent</v>
      </c>
      <c r="D50" s="129" t="str">
        <f>_xlfn.XLOOKUP(__xlnm._FilterDatabase_158[[#This Row],[SAPSA Number]],'DS Point summary'!A:A,'DS Point summary'!C:C)</f>
        <v>Gradwell</v>
      </c>
      <c r="E50" s="137" t="str">
        <f>_xlfn.XLOOKUP(__xlnm._FilterDatabase_158[[#This Row],[SAPSA Number]],'DS Point summary'!A:A,'DS Point summary'!D:D)</f>
        <v>CB</v>
      </c>
      <c r="F50" s="19" t="str">
        <f ca="1">_xlfn.XLOOKUP(__xlnm._FilterDatabase_158[[#This Row],[SAPSA Number]],'DS Point summary'!A:A,'DS Point summary'!E:E)</f>
        <v>SS</v>
      </c>
      <c r="G50" s="21">
        <f ca="1">_xlfn.XLOOKUP(__xlnm._FilterDatabase_158[[#This Row],[SAPSA Number]],'DS Point summary'!A:A,'DS Point summary'!F:F)</f>
        <v>66</v>
      </c>
      <c r="H50" s="21" t="s">
        <v>682</v>
      </c>
      <c r="I50" s="23">
        <f t="shared" si="3"/>
        <v>0</v>
      </c>
      <c r="J50" s="24">
        <f t="shared" si="4"/>
        <v>0</v>
      </c>
      <c r="K50" s="25">
        <v>0</v>
      </c>
      <c r="L50" s="26">
        <v>0</v>
      </c>
      <c r="M50" s="25">
        <v>0</v>
      </c>
      <c r="N50" s="26">
        <v>0</v>
      </c>
      <c r="O50" s="25">
        <v>0</v>
      </c>
      <c r="P50" s="26">
        <v>0</v>
      </c>
      <c r="Q50" s="25">
        <v>0</v>
      </c>
      <c r="R50" s="26">
        <v>0</v>
      </c>
      <c r="S50" s="25">
        <v>0</v>
      </c>
      <c r="T50" s="26">
        <v>0</v>
      </c>
      <c r="U50" s="25">
        <v>0</v>
      </c>
      <c r="V50" s="26">
        <v>0</v>
      </c>
    </row>
    <row r="51" spans="1:22" ht="14.45" customHeight="1" x14ac:dyDescent="0.25">
      <c r="A51" s="19">
        <f t="shared" si="5"/>
        <v>18</v>
      </c>
      <c r="B51" s="98">
        <v>1317</v>
      </c>
      <c r="C51" s="129" t="str">
        <f>_xlfn.XLOOKUP(__xlnm._FilterDatabase_158[[#This Row],[SAPSA Number]],'DS Point summary'!A:A,'DS Point summary'!B:B)</f>
        <v>Eben</v>
      </c>
      <c r="D51" s="129" t="str">
        <f>_xlfn.XLOOKUP(__xlnm._FilterDatabase_158[[#This Row],[SAPSA Number]],'DS Point summary'!A:A,'DS Point summary'!C:C)</f>
        <v>Grobbelaar</v>
      </c>
      <c r="E51" s="137" t="str">
        <f>_xlfn.XLOOKUP(__xlnm._FilterDatabase_158[[#This Row],[SAPSA Number]],'DS Point summary'!A:A,'DS Point summary'!D:D)</f>
        <v>E</v>
      </c>
      <c r="F51" s="19" t="str">
        <f ca="1">_xlfn.XLOOKUP(__xlnm._FilterDatabase_158[[#This Row],[SAPSA Number]],'DS Point summary'!A:A,'DS Point summary'!E:E)</f>
        <v xml:space="preserve"> </v>
      </c>
      <c r="G51" s="21">
        <f ca="1">_xlfn.XLOOKUP(__xlnm._FilterDatabase_158[[#This Row],[SAPSA Number]],'DS Point summary'!A:A,'DS Point summary'!F:F)</f>
        <v>41</v>
      </c>
      <c r="H51" s="21" t="s">
        <v>682</v>
      </c>
      <c r="I51" s="23">
        <f t="shared" si="3"/>
        <v>0</v>
      </c>
      <c r="J51" s="24">
        <f t="shared" si="4"/>
        <v>0</v>
      </c>
      <c r="K51" s="25">
        <v>0</v>
      </c>
      <c r="L51" s="26">
        <v>0</v>
      </c>
      <c r="M51" s="25">
        <v>0</v>
      </c>
      <c r="N51" s="26">
        <v>0</v>
      </c>
      <c r="O51" s="25">
        <v>0</v>
      </c>
      <c r="P51" s="26">
        <v>0</v>
      </c>
      <c r="Q51" s="25">
        <v>0</v>
      </c>
      <c r="R51" s="26">
        <v>0</v>
      </c>
      <c r="S51" s="25">
        <v>0</v>
      </c>
      <c r="T51" s="26">
        <v>0</v>
      </c>
      <c r="U51" s="25">
        <v>0</v>
      </c>
      <c r="V51" s="26">
        <v>0</v>
      </c>
    </row>
    <row r="52" spans="1:22" ht="14.45" customHeight="1" x14ac:dyDescent="0.25">
      <c r="A52" s="19">
        <f t="shared" si="5"/>
        <v>18</v>
      </c>
      <c r="B52" s="27">
        <v>3782</v>
      </c>
      <c r="C52" s="129" t="str">
        <f>_xlfn.XLOOKUP(__xlnm._FilterDatabase_158[[#This Row],[SAPSA Number]],'DS Point summary'!A:A,'DS Point summary'!B:B)</f>
        <v>Gary Athol</v>
      </c>
      <c r="D52" s="129" t="str">
        <f>_xlfn.XLOOKUP(__xlnm._FilterDatabase_158[[#This Row],[SAPSA Number]],'DS Point summary'!A:A,'DS Point summary'!C:C)</f>
        <v>Hagemann</v>
      </c>
      <c r="E52" s="137" t="str">
        <f>_xlfn.XLOOKUP(__xlnm._FilterDatabase_158[[#This Row],[SAPSA Number]],'DS Point summary'!A:A,'DS Point summary'!D:D)</f>
        <v>GA</v>
      </c>
      <c r="F52" s="19" t="str">
        <f ca="1">_xlfn.XLOOKUP(__xlnm._FilterDatabase_158[[#This Row],[SAPSA Number]],'DS Point summary'!A:A,'DS Point summary'!E:E)</f>
        <v>S</v>
      </c>
      <c r="G52" s="21">
        <f ca="1">_xlfn.XLOOKUP(__xlnm._FilterDatabase_158[[#This Row],[SAPSA Number]],'DS Point summary'!A:A,'DS Point summary'!F:F)</f>
        <v>52</v>
      </c>
      <c r="H52" s="21" t="s">
        <v>682</v>
      </c>
      <c r="I52" s="23">
        <f t="shared" si="3"/>
        <v>0</v>
      </c>
      <c r="J52" s="24">
        <f t="shared" si="4"/>
        <v>0</v>
      </c>
      <c r="K52" s="25">
        <v>0</v>
      </c>
      <c r="L52" s="26">
        <v>0</v>
      </c>
      <c r="M52" s="25">
        <v>0</v>
      </c>
      <c r="N52" s="26">
        <v>0</v>
      </c>
      <c r="O52" s="25">
        <v>0</v>
      </c>
      <c r="P52" s="26">
        <v>0</v>
      </c>
      <c r="Q52" s="25">
        <v>0</v>
      </c>
      <c r="R52" s="26">
        <v>0</v>
      </c>
      <c r="S52" s="25">
        <v>0</v>
      </c>
      <c r="T52" s="26">
        <v>0</v>
      </c>
      <c r="U52" s="25">
        <v>0</v>
      </c>
      <c r="V52" s="26">
        <v>0</v>
      </c>
    </row>
    <row r="53" spans="1:22" ht="14.45" customHeight="1" x14ac:dyDescent="0.25">
      <c r="A53" s="19">
        <f t="shared" si="5"/>
        <v>18</v>
      </c>
      <c r="B53" s="27">
        <v>6308</v>
      </c>
      <c r="C53" s="129" t="str">
        <f>_xlfn.XLOOKUP(__xlnm._FilterDatabase_158[[#This Row],[SAPSA Number]],'DS Point summary'!A:A,'DS Point summary'!B:B)</f>
        <v>James Matthew</v>
      </c>
      <c r="D53" s="129" t="str">
        <f>_xlfn.XLOOKUP(__xlnm._FilterDatabase_158[[#This Row],[SAPSA Number]],'DS Point summary'!A:A,'DS Point summary'!C:C)</f>
        <v>Hagemann</v>
      </c>
      <c r="E53" s="137" t="str">
        <f>_xlfn.XLOOKUP(__xlnm._FilterDatabase_158[[#This Row],[SAPSA Number]],'DS Point summary'!A:A,'DS Point summary'!D:D)</f>
        <v>JM</v>
      </c>
      <c r="F53" s="19" t="str">
        <f ca="1">_xlfn.XLOOKUP(__xlnm._FilterDatabase_158[[#This Row],[SAPSA Number]],'DS Point summary'!A:A,'DS Point summary'!E:E)</f>
        <v>Jnr</v>
      </c>
      <c r="G53" s="21">
        <f ca="1">_xlfn.XLOOKUP(__xlnm._FilterDatabase_158[[#This Row],[SAPSA Number]],'DS Point summary'!A:A,'DS Point summary'!F:F)</f>
        <v>17</v>
      </c>
      <c r="H53" s="21" t="s">
        <v>682</v>
      </c>
      <c r="I53" s="23">
        <f t="shared" si="3"/>
        <v>0</v>
      </c>
      <c r="J53" s="24">
        <f t="shared" si="4"/>
        <v>0</v>
      </c>
      <c r="K53" s="25">
        <v>0</v>
      </c>
      <c r="L53" s="26">
        <v>0</v>
      </c>
      <c r="M53" s="25">
        <v>0</v>
      </c>
      <c r="N53" s="26">
        <v>0</v>
      </c>
      <c r="O53" s="25">
        <v>0</v>
      </c>
      <c r="P53" s="26">
        <v>0</v>
      </c>
      <c r="Q53" s="25">
        <v>0</v>
      </c>
      <c r="R53" s="26">
        <v>0</v>
      </c>
      <c r="S53" s="25">
        <v>0</v>
      </c>
      <c r="T53" s="26">
        <v>0</v>
      </c>
      <c r="U53" s="25">
        <v>0</v>
      </c>
      <c r="V53" s="26">
        <v>0</v>
      </c>
    </row>
    <row r="54" spans="1:22" ht="14.45" customHeight="1" x14ac:dyDescent="0.25">
      <c r="A54" s="19">
        <f t="shared" si="5"/>
        <v>18</v>
      </c>
      <c r="B54" s="27">
        <v>1162</v>
      </c>
      <c r="C54" s="129" t="str">
        <f>_xlfn.XLOOKUP(__xlnm._FilterDatabase_158[[#This Row],[SAPSA Number]],'DS Point summary'!A:A,'DS Point summary'!B:B)</f>
        <v>Marinus Anton</v>
      </c>
      <c r="D54" s="129" t="str">
        <f>_xlfn.XLOOKUP(__xlnm._FilterDatabase_158[[#This Row],[SAPSA Number]],'DS Point summary'!A:A,'DS Point summary'!C:C)</f>
        <v>Hefer</v>
      </c>
      <c r="E54" s="137" t="str">
        <f>_xlfn.XLOOKUP(__xlnm._FilterDatabase_158[[#This Row],[SAPSA Number]],'DS Point summary'!A:A,'DS Point summary'!D:D)</f>
        <v>MA</v>
      </c>
      <c r="F54" s="19" t="str">
        <f ca="1">_xlfn.XLOOKUP(__xlnm._FilterDatabase_158[[#This Row],[SAPSA Number]],'DS Point summary'!A:A,'DS Point summary'!E:E)</f>
        <v>SS</v>
      </c>
      <c r="G54" s="21">
        <f ca="1">_xlfn.XLOOKUP(__xlnm._FilterDatabase_158[[#This Row],[SAPSA Number]],'DS Point summary'!A:A,'DS Point summary'!F:F)</f>
        <v>63</v>
      </c>
      <c r="H54" s="21" t="s">
        <v>682</v>
      </c>
      <c r="I54" s="23">
        <f t="shared" si="3"/>
        <v>0</v>
      </c>
      <c r="J54" s="24">
        <f t="shared" si="4"/>
        <v>0</v>
      </c>
      <c r="K54" s="25">
        <v>0</v>
      </c>
      <c r="L54" s="26">
        <v>0</v>
      </c>
      <c r="M54" s="25">
        <v>0</v>
      </c>
      <c r="N54" s="26">
        <v>0</v>
      </c>
      <c r="O54" s="25">
        <v>0</v>
      </c>
      <c r="P54" s="26">
        <v>0</v>
      </c>
      <c r="Q54" s="25">
        <v>0</v>
      </c>
      <c r="R54" s="26">
        <v>0</v>
      </c>
      <c r="S54" s="25">
        <v>0</v>
      </c>
      <c r="T54" s="26">
        <v>0</v>
      </c>
      <c r="U54" s="25">
        <v>0</v>
      </c>
      <c r="V54" s="26">
        <v>0</v>
      </c>
    </row>
    <row r="55" spans="1:22" ht="14.45" customHeight="1" x14ac:dyDescent="0.25">
      <c r="A55" s="19">
        <f t="shared" si="5"/>
        <v>18</v>
      </c>
      <c r="B55" s="27">
        <v>645</v>
      </c>
      <c r="C55" s="129" t="str">
        <f>_xlfn.XLOOKUP(__xlnm._FilterDatabase_158[[#This Row],[SAPSA Number]],'DS Point summary'!A:A,'DS Point summary'!B:B)</f>
        <v>Lukas Marthinus</v>
      </c>
      <c r="D55" s="129" t="str">
        <f>_xlfn.XLOOKUP(__xlnm._FilterDatabase_158[[#This Row],[SAPSA Number]],'DS Point summary'!A:A,'DS Point summary'!C:C)</f>
        <v>Janse van Rensburg</v>
      </c>
      <c r="E55" s="137" t="str">
        <f>_xlfn.XLOOKUP(__xlnm._FilterDatabase_158[[#This Row],[SAPSA Number]],'DS Point summary'!A:A,'DS Point summary'!D:D)</f>
        <v>LM</v>
      </c>
      <c r="F55" s="19" t="str">
        <f ca="1">_xlfn.XLOOKUP(__xlnm._FilterDatabase_158[[#This Row],[SAPSA Number]],'DS Point summary'!A:A,'DS Point summary'!E:E)</f>
        <v xml:space="preserve"> </v>
      </c>
      <c r="G55" s="21">
        <f ca="1">_xlfn.XLOOKUP(__xlnm._FilterDatabase_158[[#This Row],[SAPSA Number]],'DS Point summary'!A:A,'DS Point summary'!F:F)</f>
        <v>27</v>
      </c>
      <c r="H55" s="21" t="s">
        <v>682</v>
      </c>
      <c r="I55" s="23">
        <f t="shared" si="3"/>
        <v>0</v>
      </c>
      <c r="J55" s="24">
        <f t="shared" si="4"/>
        <v>0</v>
      </c>
      <c r="K55" s="25">
        <v>0</v>
      </c>
      <c r="L55" s="26">
        <v>0</v>
      </c>
      <c r="M55" s="25">
        <v>0</v>
      </c>
      <c r="N55" s="26">
        <v>0</v>
      </c>
      <c r="O55" s="25">
        <v>0</v>
      </c>
      <c r="P55" s="26">
        <v>0</v>
      </c>
      <c r="Q55" s="25">
        <v>0</v>
      </c>
      <c r="R55" s="26">
        <v>0</v>
      </c>
      <c r="S55" s="25">
        <v>0</v>
      </c>
      <c r="T55" s="26">
        <v>0</v>
      </c>
      <c r="U55" s="25">
        <v>0</v>
      </c>
      <c r="V55" s="26">
        <v>0</v>
      </c>
    </row>
    <row r="56" spans="1:22" ht="14.45" customHeight="1" x14ac:dyDescent="0.25">
      <c r="A56" s="19">
        <f t="shared" si="5"/>
        <v>18</v>
      </c>
      <c r="B56" s="27">
        <v>2655</v>
      </c>
      <c r="C56" s="129" t="str">
        <f>_xlfn.XLOOKUP(__xlnm._FilterDatabase_158[[#This Row],[SAPSA Number]],'DS Point summary'!A:A,'DS Point summary'!B:B)</f>
        <v>Ruben</v>
      </c>
      <c r="D56" s="129" t="str">
        <f>_xlfn.XLOOKUP(__xlnm._FilterDatabase_158[[#This Row],[SAPSA Number]],'DS Point summary'!A:A,'DS Point summary'!C:C)</f>
        <v>Joubert</v>
      </c>
      <c r="E56" s="137" t="str">
        <f>_xlfn.XLOOKUP(__xlnm._FilterDatabase_158[[#This Row],[SAPSA Number]],'DS Point summary'!A:A,'DS Point summary'!D:D)</f>
        <v>R</v>
      </c>
      <c r="F56" s="19" t="str">
        <f>_xlfn.XLOOKUP(__xlnm._FilterDatabase_158[[#This Row],[SAPSA Number]],'DS Point summary'!A:A,'DS Point summary'!E:E)</f>
        <v>S Jnr</v>
      </c>
      <c r="G56" s="21">
        <f ca="1">_xlfn.XLOOKUP(__xlnm._FilterDatabase_158[[#This Row],[SAPSA Number]],'DS Point summary'!A:A,'DS Point summary'!F:F)</f>
        <v>15</v>
      </c>
      <c r="H56" s="21" t="s">
        <v>682</v>
      </c>
      <c r="I56" s="23">
        <f t="shared" si="3"/>
        <v>0</v>
      </c>
      <c r="J56" s="24">
        <f t="shared" si="4"/>
        <v>0</v>
      </c>
      <c r="K56" s="25">
        <v>0</v>
      </c>
      <c r="L56" s="26">
        <v>0</v>
      </c>
      <c r="M56" s="25">
        <v>0</v>
      </c>
      <c r="N56" s="26">
        <v>0</v>
      </c>
      <c r="O56" s="25">
        <v>0</v>
      </c>
      <c r="P56" s="26">
        <v>0</v>
      </c>
      <c r="Q56" s="25">
        <v>0</v>
      </c>
      <c r="R56" s="26">
        <v>0</v>
      </c>
      <c r="S56" s="25">
        <v>0</v>
      </c>
      <c r="T56" s="26">
        <v>0</v>
      </c>
      <c r="U56" s="25">
        <v>0</v>
      </c>
      <c r="V56" s="26">
        <v>0</v>
      </c>
    </row>
    <row r="57" spans="1:22" ht="14.45" customHeight="1" x14ac:dyDescent="0.25">
      <c r="A57" s="19">
        <f t="shared" si="5"/>
        <v>18</v>
      </c>
      <c r="B57" s="20">
        <v>3339</v>
      </c>
      <c r="C57" s="129" t="str">
        <f>_xlfn.XLOOKUP(__xlnm._FilterDatabase_158[[#This Row],[SAPSA Number]],'DS Point summary'!A:A,'DS Point summary'!B:B)</f>
        <v>Hendrik Johannes</v>
      </c>
      <c r="D57" s="129" t="str">
        <f>_xlfn.XLOOKUP(__xlnm._FilterDatabase_158[[#This Row],[SAPSA Number]],'DS Point summary'!A:A,'DS Point summary'!C:C)</f>
        <v>Joubert</v>
      </c>
      <c r="E57" s="137" t="str">
        <f>_xlfn.XLOOKUP(__xlnm._FilterDatabase_158[[#This Row],[SAPSA Number]],'DS Point summary'!A:A,'DS Point summary'!D:D)</f>
        <v>HJ</v>
      </c>
      <c r="F57" s="19" t="str">
        <f ca="1">_xlfn.XLOOKUP(__xlnm._FilterDatabase_158[[#This Row],[SAPSA Number]],'DS Point summary'!A:A,'DS Point summary'!E:E)</f>
        <v xml:space="preserve"> </v>
      </c>
      <c r="G57" s="21">
        <f ca="1">_xlfn.XLOOKUP(__xlnm._FilterDatabase_158[[#This Row],[SAPSA Number]],'DS Point summary'!A:A,'DS Point summary'!F:F)</f>
        <v>49</v>
      </c>
      <c r="H57" s="21" t="s">
        <v>682</v>
      </c>
      <c r="I57" s="23">
        <f t="shared" si="3"/>
        <v>0</v>
      </c>
      <c r="J57" s="24">
        <f t="shared" si="4"/>
        <v>0</v>
      </c>
      <c r="K57" s="25">
        <v>0</v>
      </c>
      <c r="L57" s="26">
        <v>0</v>
      </c>
      <c r="M57" s="25">
        <v>0</v>
      </c>
      <c r="N57" s="26">
        <v>0</v>
      </c>
      <c r="O57" s="25">
        <v>0</v>
      </c>
      <c r="P57" s="26">
        <v>0</v>
      </c>
      <c r="Q57" s="25">
        <v>0</v>
      </c>
      <c r="R57" s="26">
        <v>0</v>
      </c>
      <c r="S57" s="25">
        <v>0</v>
      </c>
      <c r="T57" s="26">
        <v>0</v>
      </c>
      <c r="U57" s="25">
        <v>0</v>
      </c>
      <c r="V57" s="26">
        <v>0</v>
      </c>
    </row>
    <row r="58" spans="1:22" ht="14.45" customHeight="1" x14ac:dyDescent="0.25">
      <c r="A58" s="19">
        <f>RANK(J58,J$2:J$139,0)</f>
        <v>18</v>
      </c>
      <c r="B58" s="28">
        <v>1684</v>
      </c>
      <c r="C58" s="129" t="str">
        <f>_xlfn.XLOOKUP(__xlnm._FilterDatabase_158[[#This Row],[SAPSA Number]],'DS Point summary'!A:A,'DS Point summary'!B:B)</f>
        <v>Ockert Tobias</v>
      </c>
      <c r="D58" s="129" t="str">
        <f>_xlfn.XLOOKUP(__xlnm._FilterDatabase_158[[#This Row],[SAPSA Number]],'DS Point summary'!A:A,'DS Point summary'!C:C)</f>
        <v>Kanis</v>
      </c>
      <c r="E58" s="137" t="str">
        <f>_xlfn.XLOOKUP(__xlnm._FilterDatabase_158[[#This Row],[SAPSA Number]],'DS Point summary'!A:A,'DS Point summary'!D:D)</f>
        <v>OT</v>
      </c>
      <c r="F58" s="19" t="str">
        <f ca="1">_xlfn.XLOOKUP(__xlnm._FilterDatabase_158[[#This Row],[SAPSA Number]],'DS Point summary'!A:A,'DS Point summary'!E:E)</f>
        <v>S</v>
      </c>
      <c r="G58" s="21">
        <f ca="1">_xlfn.XLOOKUP(__xlnm._FilterDatabase_158[[#This Row],[SAPSA Number]],'DS Point summary'!A:A,'DS Point summary'!F:F)</f>
        <v>58</v>
      </c>
      <c r="H58" s="21" t="s">
        <v>682</v>
      </c>
      <c r="I58" s="23">
        <f t="shared" si="3"/>
        <v>0</v>
      </c>
      <c r="J58" s="24">
        <f t="shared" si="4"/>
        <v>0</v>
      </c>
      <c r="K58" s="25">
        <v>0</v>
      </c>
      <c r="L58" s="26">
        <v>0</v>
      </c>
      <c r="M58" s="25">
        <v>0</v>
      </c>
      <c r="N58" s="26">
        <v>0</v>
      </c>
      <c r="O58" s="25">
        <v>0</v>
      </c>
      <c r="P58" s="26">
        <v>0</v>
      </c>
      <c r="Q58" s="25">
        <v>0</v>
      </c>
      <c r="R58" s="26">
        <v>0</v>
      </c>
      <c r="S58" s="25">
        <v>0</v>
      </c>
      <c r="T58" s="26">
        <v>0</v>
      </c>
      <c r="U58" s="25">
        <v>0</v>
      </c>
      <c r="V58" s="26">
        <v>0</v>
      </c>
    </row>
    <row r="59" spans="1:22" ht="14.45" customHeight="1" x14ac:dyDescent="0.25">
      <c r="A59" s="19">
        <f t="shared" ref="A59:A90" si="6">RANK(J59,J$2:J$135,0)</f>
        <v>18</v>
      </c>
      <c r="B59" s="28">
        <v>1923</v>
      </c>
      <c r="C59" s="129" t="str">
        <f>_xlfn.XLOOKUP(__xlnm._FilterDatabase_158[[#This Row],[SAPSA Number]],'DS Point summary'!A:A,'DS Point summary'!B:B)</f>
        <v>Johannes Stefanus</v>
      </c>
      <c r="D59" s="129" t="str">
        <f>_xlfn.XLOOKUP(__xlnm._FilterDatabase_158[[#This Row],[SAPSA Number]],'DS Point summary'!A:A,'DS Point summary'!C:C)</f>
        <v>Kemp</v>
      </c>
      <c r="E59" s="137" t="str">
        <f>_xlfn.XLOOKUP(__xlnm._FilterDatabase_158[[#This Row],[SAPSA Number]],'DS Point summary'!A:A,'DS Point summary'!D:D)</f>
        <v>JS</v>
      </c>
      <c r="F59" s="19" t="str">
        <f ca="1">_xlfn.XLOOKUP(__xlnm._FilterDatabase_158[[#This Row],[SAPSA Number]],'DS Point summary'!A:A,'DS Point summary'!E:E)</f>
        <v>SS</v>
      </c>
      <c r="G59" s="21">
        <f ca="1">_xlfn.XLOOKUP(__xlnm._FilterDatabase_158[[#This Row],[SAPSA Number]],'DS Point summary'!A:A,'DS Point summary'!F:F)</f>
        <v>65</v>
      </c>
      <c r="H59" s="21" t="s">
        <v>682</v>
      </c>
      <c r="I59" s="23">
        <f t="shared" si="3"/>
        <v>0</v>
      </c>
      <c r="J59" s="24">
        <f t="shared" si="4"/>
        <v>0</v>
      </c>
      <c r="K59" s="25">
        <v>0</v>
      </c>
      <c r="L59" s="26">
        <v>0</v>
      </c>
      <c r="M59" s="25">
        <v>0</v>
      </c>
      <c r="N59" s="26">
        <v>0</v>
      </c>
      <c r="O59" s="25">
        <v>0</v>
      </c>
      <c r="P59" s="26">
        <v>0</v>
      </c>
      <c r="Q59" s="25">
        <v>0</v>
      </c>
      <c r="R59" s="26">
        <v>0</v>
      </c>
      <c r="S59" s="25">
        <v>0</v>
      </c>
      <c r="T59" s="26">
        <v>0</v>
      </c>
      <c r="U59" s="25">
        <v>0</v>
      </c>
      <c r="V59" s="26">
        <v>0</v>
      </c>
    </row>
    <row r="60" spans="1:22" ht="14.45" customHeight="1" x14ac:dyDescent="0.25">
      <c r="A60" s="19">
        <f t="shared" si="6"/>
        <v>18</v>
      </c>
      <c r="B60" s="51">
        <v>4094</v>
      </c>
      <c r="C60" s="129" t="str">
        <f>_xlfn.XLOOKUP(__xlnm._FilterDatabase_158[[#This Row],[SAPSA Number]],'DS Point summary'!A:A,'DS Point summary'!B:B)</f>
        <v>Johan</v>
      </c>
      <c r="D60" s="129" t="str">
        <f>_xlfn.XLOOKUP(__xlnm._FilterDatabase_158[[#This Row],[SAPSA Number]],'DS Point summary'!A:A,'DS Point summary'!C:C)</f>
        <v>Kemp</v>
      </c>
      <c r="E60" s="137" t="str">
        <f>_xlfn.XLOOKUP(__xlnm._FilterDatabase_158[[#This Row],[SAPSA Number]],'DS Point summary'!A:A,'DS Point summary'!D:D)</f>
        <v>J</v>
      </c>
      <c r="F60" s="19" t="str">
        <f ca="1">_xlfn.XLOOKUP(__xlnm._FilterDatabase_158[[#This Row],[SAPSA Number]],'DS Point summary'!A:A,'DS Point summary'!E:E)</f>
        <v xml:space="preserve"> </v>
      </c>
      <c r="G60" s="21">
        <f ca="1">_xlfn.XLOOKUP(__xlnm._FilterDatabase_158[[#This Row],[SAPSA Number]],'DS Point summary'!A:A,'DS Point summary'!F:F)</f>
        <v>40</v>
      </c>
      <c r="H60" s="21" t="s">
        <v>682</v>
      </c>
      <c r="I60" s="23">
        <f t="shared" si="3"/>
        <v>0</v>
      </c>
      <c r="J60" s="24">
        <f t="shared" si="4"/>
        <v>0</v>
      </c>
      <c r="K60" s="25">
        <v>0</v>
      </c>
      <c r="L60" s="26">
        <v>0</v>
      </c>
      <c r="M60" s="25">
        <v>0</v>
      </c>
      <c r="N60" s="26">
        <v>0</v>
      </c>
      <c r="O60" s="25">
        <v>0</v>
      </c>
      <c r="P60" s="26">
        <v>0</v>
      </c>
      <c r="Q60" s="25">
        <v>0</v>
      </c>
      <c r="R60" s="26">
        <v>0</v>
      </c>
      <c r="S60" s="25">
        <v>0</v>
      </c>
      <c r="T60" s="26">
        <v>0</v>
      </c>
      <c r="U60" s="25">
        <v>0</v>
      </c>
      <c r="V60" s="26">
        <v>0</v>
      </c>
    </row>
    <row r="61" spans="1:22" ht="14.45" customHeight="1" x14ac:dyDescent="0.25">
      <c r="A61" s="19">
        <f t="shared" si="6"/>
        <v>18</v>
      </c>
      <c r="B61" s="28">
        <v>6434</v>
      </c>
      <c r="C61" s="129" t="str">
        <f>_xlfn.XLOOKUP(__xlnm._FilterDatabase_158[[#This Row],[SAPSA Number]],'DS Point summary'!A:A,'DS Point summary'!B:B)</f>
        <v>Francois Robert</v>
      </c>
      <c r="D61" s="129" t="str">
        <f>_xlfn.XLOOKUP(__xlnm._FilterDatabase_158[[#This Row],[SAPSA Number]],'DS Point summary'!A:A,'DS Point summary'!C:C)</f>
        <v>Koekemoer</v>
      </c>
      <c r="E61" s="137" t="str">
        <f>_xlfn.XLOOKUP(__xlnm._FilterDatabase_158[[#This Row],[SAPSA Number]],'DS Point summary'!A:A,'DS Point summary'!D:D)</f>
        <v>FR</v>
      </c>
      <c r="F61" s="19" t="str">
        <f ca="1">_xlfn.XLOOKUP(__xlnm._FilterDatabase_158[[#This Row],[SAPSA Number]],'DS Point summary'!A:A,'DS Point summary'!E:E)</f>
        <v xml:space="preserve"> </v>
      </c>
      <c r="G61" s="21">
        <f ca="1">_xlfn.XLOOKUP(__xlnm._FilterDatabase_158[[#This Row],[SAPSA Number]],'DS Point summary'!A:A,'DS Point summary'!F:F)</f>
        <v>41</v>
      </c>
      <c r="H61" s="21" t="s">
        <v>682</v>
      </c>
      <c r="I61" s="23">
        <f t="shared" si="3"/>
        <v>0</v>
      </c>
      <c r="J61" s="24">
        <f t="shared" si="4"/>
        <v>0</v>
      </c>
      <c r="K61" s="25">
        <v>0</v>
      </c>
      <c r="L61" s="26">
        <v>0</v>
      </c>
      <c r="M61" s="25">
        <v>0</v>
      </c>
      <c r="N61" s="26">
        <v>0</v>
      </c>
      <c r="O61" s="25">
        <v>0</v>
      </c>
      <c r="P61" s="26">
        <v>0</v>
      </c>
      <c r="Q61" s="25">
        <v>0</v>
      </c>
      <c r="R61" s="26">
        <v>0</v>
      </c>
      <c r="S61" s="25">
        <v>0</v>
      </c>
      <c r="T61" s="26">
        <v>0</v>
      </c>
      <c r="U61" s="25">
        <v>0</v>
      </c>
      <c r="V61" s="26">
        <v>0</v>
      </c>
    </row>
    <row r="62" spans="1:22" ht="14.45" customHeight="1" x14ac:dyDescent="0.25">
      <c r="A62" s="19">
        <f t="shared" si="6"/>
        <v>18</v>
      </c>
      <c r="B62" s="28">
        <v>191</v>
      </c>
      <c r="C62" s="129" t="str">
        <f>_xlfn.XLOOKUP(__xlnm._FilterDatabase_158[[#This Row],[SAPSA Number]],'DS Point summary'!A:A,'DS Point summary'!B:B)</f>
        <v>Joseph John</v>
      </c>
      <c r="D62" s="129" t="str">
        <f>_xlfn.XLOOKUP(__xlnm._FilterDatabase_158[[#This Row],[SAPSA Number]],'DS Point summary'!A:A,'DS Point summary'!C:C)</f>
        <v>Kriel</v>
      </c>
      <c r="E62" s="137" t="str">
        <f>_xlfn.XLOOKUP(__xlnm._FilterDatabase_158[[#This Row],[SAPSA Number]],'DS Point summary'!A:A,'DS Point summary'!D:D)</f>
        <v>JJ</v>
      </c>
      <c r="F62" s="19" t="str">
        <f ca="1">_xlfn.XLOOKUP(__xlnm._FilterDatabase_158[[#This Row],[SAPSA Number]],'DS Point summary'!A:A,'DS Point summary'!E:E)</f>
        <v>S</v>
      </c>
      <c r="G62" s="21">
        <f ca="1">_xlfn.XLOOKUP(__xlnm._FilterDatabase_158[[#This Row],[SAPSA Number]],'DS Point summary'!A:A,'DS Point summary'!F:F)</f>
        <v>59</v>
      </c>
      <c r="H62" s="21" t="s">
        <v>682</v>
      </c>
      <c r="I62" s="23">
        <f t="shared" si="3"/>
        <v>0</v>
      </c>
      <c r="J62" s="24">
        <f t="shared" si="4"/>
        <v>0</v>
      </c>
      <c r="K62" s="25">
        <v>0</v>
      </c>
      <c r="L62" s="26">
        <v>0</v>
      </c>
      <c r="M62" s="25">
        <v>0</v>
      </c>
      <c r="N62" s="26">
        <v>0</v>
      </c>
      <c r="O62" s="25">
        <v>0</v>
      </c>
      <c r="P62" s="26">
        <v>0</v>
      </c>
      <c r="Q62" s="25">
        <v>0</v>
      </c>
      <c r="R62" s="26">
        <v>0</v>
      </c>
      <c r="S62" s="25">
        <v>0</v>
      </c>
      <c r="T62" s="26">
        <v>0</v>
      </c>
      <c r="U62" s="25">
        <v>0</v>
      </c>
      <c r="V62" s="26">
        <v>0</v>
      </c>
    </row>
    <row r="63" spans="1:22" ht="14.45" customHeight="1" x14ac:dyDescent="0.25">
      <c r="A63" s="19">
        <f t="shared" si="6"/>
        <v>18</v>
      </c>
      <c r="B63" s="28">
        <v>199</v>
      </c>
      <c r="C63" s="129" t="str">
        <f>_xlfn.XLOOKUP(__xlnm._FilterDatabase_158[[#This Row],[SAPSA Number]],'DS Point summary'!A:A,'DS Point summary'!B:B)</f>
        <v>Susanna Johanna</v>
      </c>
      <c r="D63" s="129" t="str">
        <f>_xlfn.XLOOKUP(__xlnm._FilterDatabase_158[[#This Row],[SAPSA Number]],'DS Point summary'!A:A,'DS Point summary'!C:C)</f>
        <v>Kriel</v>
      </c>
      <c r="E63" s="137" t="str">
        <f>_xlfn.XLOOKUP(__xlnm._FilterDatabase_158[[#This Row],[SAPSA Number]],'DS Point summary'!A:A,'DS Point summary'!D:D)</f>
        <v>SJ</v>
      </c>
      <c r="F63" s="19" t="str">
        <f>_xlfn.XLOOKUP(__xlnm._FilterDatabase_158[[#This Row],[SAPSA Number]],'DS Point summary'!A:A,'DS Point summary'!E:E)</f>
        <v>Lady</v>
      </c>
      <c r="G63" s="21">
        <f ca="1">_xlfn.XLOOKUP(__xlnm._FilterDatabase_158[[#This Row],[SAPSA Number]],'DS Point summary'!A:A,'DS Point summary'!F:F)</f>
        <v>58</v>
      </c>
      <c r="H63" s="21" t="s">
        <v>682</v>
      </c>
      <c r="I63" s="23">
        <f t="shared" si="3"/>
        <v>0</v>
      </c>
      <c r="J63" s="24">
        <f t="shared" si="4"/>
        <v>0</v>
      </c>
      <c r="K63" s="25">
        <v>0</v>
      </c>
      <c r="L63" s="26">
        <v>0</v>
      </c>
      <c r="M63" s="25">
        <v>0</v>
      </c>
      <c r="N63" s="26">
        <v>0</v>
      </c>
      <c r="O63" s="25">
        <v>0</v>
      </c>
      <c r="P63" s="26">
        <v>0</v>
      </c>
      <c r="Q63" s="25">
        <v>0</v>
      </c>
      <c r="R63" s="26">
        <v>0</v>
      </c>
      <c r="S63" s="25">
        <v>0</v>
      </c>
      <c r="T63" s="26">
        <v>0</v>
      </c>
      <c r="U63" s="25">
        <v>0</v>
      </c>
      <c r="V63" s="26">
        <v>0</v>
      </c>
    </row>
    <row r="64" spans="1:22" x14ac:dyDescent="0.25">
      <c r="A64" s="19">
        <f t="shared" si="6"/>
        <v>18</v>
      </c>
      <c r="B64" s="28">
        <v>404</v>
      </c>
      <c r="C64" s="129" t="str">
        <f>_xlfn.XLOOKUP(__xlnm._FilterDatabase_158[[#This Row],[SAPSA Number]],'DS Point summary'!A:A,'DS Point summary'!B:B)</f>
        <v>Heinrich Gothfried</v>
      </c>
      <c r="D64" s="129" t="str">
        <f>_xlfn.XLOOKUP(__xlnm._FilterDatabase_158[[#This Row],[SAPSA Number]],'DS Point summary'!A:A,'DS Point summary'!C:C)</f>
        <v>Kruger</v>
      </c>
      <c r="E64" s="137" t="str">
        <f>_xlfn.XLOOKUP(__xlnm._FilterDatabase_158[[#This Row],[SAPSA Number]],'DS Point summary'!A:A,'DS Point summary'!D:D)</f>
        <v>HG</v>
      </c>
      <c r="F64" s="19" t="str">
        <f ca="1">_xlfn.XLOOKUP(__xlnm._FilterDatabase_158[[#This Row],[SAPSA Number]],'DS Point summary'!A:A,'DS Point summary'!E:E)</f>
        <v>SS</v>
      </c>
      <c r="G64" s="21">
        <f ca="1">_xlfn.XLOOKUP(__xlnm._FilterDatabase_158[[#This Row],[SAPSA Number]],'DS Point summary'!A:A,'DS Point summary'!F:F)</f>
        <v>66</v>
      </c>
      <c r="H64" s="21" t="s">
        <v>682</v>
      </c>
      <c r="I64" s="23">
        <f t="shared" si="3"/>
        <v>0</v>
      </c>
      <c r="J64" s="24">
        <f t="shared" si="4"/>
        <v>0</v>
      </c>
      <c r="K64" s="25">
        <v>0</v>
      </c>
      <c r="L64" s="26">
        <v>0</v>
      </c>
      <c r="M64" s="25">
        <v>0</v>
      </c>
      <c r="N64" s="26">
        <v>0</v>
      </c>
      <c r="O64" s="25">
        <v>0</v>
      </c>
      <c r="P64" s="26">
        <v>0</v>
      </c>
      <c r="Q64" s="25">
        <v>0</v>
      </c>
      <c r="R64" s="26">
        <v>0</v>
      </c>
      <c r="S64" s="25">
        <v>0</v>
      </c>
      <c r="T64" s="26">
        <v>0</v>
      </c>
      <c r="U64" s="25">
        <v>0</v>
      </c>
      <c r="V64" s="26">
        <v>0</v>
      </c>
    </row>
    <row r="65" spans="1:22" x14ac:dyDescent="0.25">
      <c r="A65" s="19">
        <f t="shared" si="6"/>
        <v>18</v>
      </c>
      <c r="B65" s="28">
        <v>4315</v>
      </c>
      <c r="C65" s="129" t="str">
        <f>_xlfn.XLOOKUP(__xlnm._FilterDatabase_158[[#This Row],[SAPSA Number]],'DS Point summary'!A:A,'DS Point summary'!B:B)</f>
        <v>Jessica</v>
      </c>
      <c r="D65" s="129" t="str">
        <f>_xlfn.XLOOKUP(__xlnm._FilterDatabase_158[[#This Row],[SAPSA Number]],'DS Point summary'!A:A,'DS Point summary'!C:C)</f>
        <v>Kruger</v>
      </c>
      <c r="E65" s="137" t="str">
        <f>_xlfn.XLOOKUP(__xlnm._FilterDatabase_158[[#This Row],[SAPSA Number]],'DS Point summary'!A:A,'DS Point summary'!D:D)</f>
        <v>J</v>
      </c>
      <c r="F65" s="19" t="str">
        <f>_xlfn.XLOOKUP(__xlnm._FilterDatabase_158[[#This Row],[SAPSA Number]],'DS Point summary'!A:A,'DS Point summary'!E:E)</f>
        <v>Lady</v>
      </c>
      <c r="G65" s="21">
        <f ca="1">_xlfn.XLOOKUP(__xlnm._FilterDatabase_158[[#This Row],[SAPSA Number]],'DS Point summary'!A:A,'DS Point summary'!F:F)</f>
        <v>39</v>
      </c>
      <c r="H65" s="21" t="s">
        <v>682</v>
      </c>
      <c r="I65" s="23">
        <f t="shared" si="3"/>
        <v>0</v>
      </c>
      <c r="J65" s="24">
        <f t="shared" si="4"/>
        <v>0</v>
      </c>
      <c r="K65" s="25">
        <v>0</v>
      </c>
      <c r="L65" s="26">
        <v>0</v>
      </c>
      <c r="M65" s="25">
        <v>0</v>
      </c>
      <c r="N65" s="26">
        <v>0</v>
      </c>
      <c r="O65" s="25">
        <v>0</v>
      </c>
      <c r="P65" s="26">
        <v>0</v>
      </c>
      <c r="Q65" s="25">
        <v>0</v>
      </c>
      <c r="R65" s="26">
        <v>0</v>
      </c>
      <c r="S65" s="25">
        <v>0</v>
      </c>
      <c r="T65" s="26">
        <v>0</v>
      </c>
      <c r="U65" s="25">
        <v>0</v>
      </c>
      <c r="V65" s="26">
        <v>0</v>
      </c>
    </row>
    <row r="66" spans="1:22" x14ac:dyDescent="0.25">
      <c r="A66" s="19">
        <f t="shared" si="6"/>
        <v>18</v>
      </c>
      <c r="B66" s="28">
        <v>252</v>
      </c>
      <c r="C66" s="129" t="str">
        <f>_xlfn.XLOOKUP(__xlnm._FilterDatabase_158[[#This Row],[SAPSA Number]],'DS Point summary'!A:A,'DS Point summary'!B:B)</f>
        <v>Deon</v>
      </c>
      <c r="D66" s="129" t="str">
        <f>_xlfn.XLOOKUP(__xlnm._FilterDatabase_158[[#This Row],[SAPSA Number]],'DS Point summary'!A:A,'DS Point summary'!C:C)</f>
        <v>Labuschagne</v>
      </c>
      <c r="E66" s="137" t="str">
        <f>_xlfn.XLOOKUP(__xlnm._FilterDatabase_158[[#This Row],[SAPSA Number]],'DS Point summary'!A:A,'DS Point summary'!D:D)</f>
        <v>D</v>
      </c>
      <c r="F66" s="19" t="str">
        <f ca="1">_xlfn.XLOOKUP(__xlnm._FilterDatabase_158[[#This Row],[SAPSA Number]],'DS Point summary'!A:A,'DS Point summary'!E:E)</f>
        <v>SS</v>
      </c>
      <c r="G66" s="21">
        <f ca="1">_xlfn.XLOOKUP(__xlnm._FilterDatabase_158[[#This Row],[SAPSA Number]],'DS Point summary'!A:A,'DS Point summary'!F:F)</f>
        <v>67</v>
      </c>
      <c r="H66" s="21" t="s">
        <v>682</v>
      </c>
      <c r="I66" s="23">
        <f t="shared" ref="I66:I97" si="7">(IF(K66&gt;0,1,0)+(IF(L66&gt;0,1,0))+(IF(M66&gt;0,1,0))+(IF(N66&gt;0,1,0))+(IF(O66&gt;0,1,0))+(IF(P66&gt;0,1,0))+(IF(Q66&gt;0,1,0))+(IF(R66&gt;0,1,0))+(IF(S66&gt;0,1,0))+(IF(T66&gt;0,1,0))+(IF(U66&gt;0,1,0))+(IF(V66&gt;0,1,0)))</f>
        <v>0</v>
      </c>
      <c r="J66" s="24">
        <f t="shared" ref="J66:J97" si="8">(LARGE(K66:U66,1)+LARGE(K66:U66,2)+LARGE(K66:U66,3)+LARGE(K66:U66,4)+LARGE(K66:U66,5))/5</f>
        <v>0</v>
      </c>
      <c r="K66" s="25">
        <v>0</v>
      </c>
      <c r="L66" s="26">
        <v>0</v>
      </c>
      <c r="M66" s="25">
        <v>0</v>
      </c>
      <c r="N66" s="26">
        <v>0</v>
      </c>
      <c r="O66" s="25">
        <v>0</v>
      </c>
      <c r="P66" s="26">
        <v>0</v>
      </c>
      <c r="Q66" s="25">
        <v>0</v>
      </c>
      <c r="R66" s="26">
        <v>0</v>
      </c>
      <c r="S66" s="25">
        <v>0</v>
      </c>
      <c r="T66" s="26">
        <v>0</v>
      </c>
      <c r="U66" s="25">
        <v>0</v>
      </c>
      <c r="V66" s="26">
        <v>0</v>
      </c>
    </row>
    <row r="67" spans="1:22" x14ac:dyDescent="0.25">
      <c r="A67" s="19">
        <f t="shared" si="6"/>
        <v>18</v>
      </c>
      <c r="B67" s="28">
        <v>681</v>
      </c>
      <c r="C67" s="129" t="str">
        <f>_xlfn.XLOOKUP(__xlnm._FilterDatabase_158[[#This Row],[SAPSA Number]],'DS Point summary'!A:A,'DS Point summary'!B:B)</f>
        <v>Henri Coenraad</v>
      </c>
      <c r="D67" s="129" t="str">
        <f>_xlfn.XLOOKUP(__xlnm._FilterDatabase_158[[#This Row],[SAPSA Number]],'DS Point summary'!A:A,'DS Point summary'!C:C)</f>
        <v>Larkins</v>
      </c>
      <c r="E67" s="137" t="str">
        <f>_xlfn.XLOOKUP(__xlnm._FilterDatabase_158[[#This Row],[SAPSA Number]],'DS Point summary'!A:A,'DS Point summary'!D:D)</f>
        <v>HC</v>
      </c>
      <c r="F67" s="19" t="str">
        <f ca="1">_xlfn.XLOOKUP(__xlnm._FilterDatabase_158[[#This Row],[SAPSA Number]],'DS Point summary'!A:A,'DS Point summary'!E:E)</f>
        <v>SS</v>
      </c>
      <c r="G67" s="21">
        <f ca="1">_xlfn.XLOOKUP(__xlnm._FilterDatabase_158[[#This Row],[SAPSA Number]],'DS Point summary'!A:A,'DS Point summary'!F:F)</f>
        <v>70</v>
      </c>
      <c r="H67" s="21" t="s">
        <v>682</v>
      </c>
      <c r="I67" s="23">
        <f t="shared" si="7"/>
        <v>0</v>
      </c>
      <c r="J67" s="24">
        <f t="shared" si="8"/>
        <v>0</v>
      </c>
      <c r="K67" s="25">
        <v>0</v>
      </c>
      <c r="L67" s="26">
        <v>0</v>
      </c>
      <c r="M67" s="25">
        <v>0</v>
      </c>
      <c r="N67" s="26">
        <v>0</v>
      </c>
      <c r="O67" s="25">
        <v>0</v>
      </c>
      <c r="P67" s="26">
        <v>0</v>
      </c>
      <c r="Q67" s="25">
        <v>0</v>
      </c>
      <c r="R67" s="26">
        <v>0</v>
      </c>
      <c r="S67" s="25">
        <v>0</v>
      </c>
      <c r="T67" s="26">
        <v>0</v>
      </c>
      <c r="U67" s="25">
        <v>0</v>
      </c>
      <c r="V67" s="26">
        <v>0</v>
      </c>
    </row>
    <row r="68" spans="1:22" x14ac:dyDescent="0.25">
      <c r="A68" s="19">
        <f t="shared" si="6"/>
        <v>18</v>
      </c>
      <c r="B68" s="43">
        <v>949</v>
      </c>
      <c r="C68" s="129" t="str">
        <f>_xlfn.XLOOKUP(__xlnm._FilterDatabase_158[[#This Row],[SAPSA Number]],'DS Point summary'!A:A,'DS Point summary'!B:B)</f>
        <v>Peter</v>
      </c>
      <c r="D68" s="129" t="str">
        <f>_xlfn.XLOOKUP(__xlnm._FilterDatabase_158[[#This Row],[SAPSA Number]],'DS Point summary'!A:A,'DS Point summary'!C:C)</f>
        <v>Lazarides</v>
      </c>
      <c r="E68" s="137" t="str">
        <f>_xlfn.XLOOKUP(__xlnm._FilterDatabase_158[[#This Row],[SAPSA Number]],'DS Point summary'!A:A,'DS Point summary'!D:D)</f>
        <v>P</v>
      </c>
      <c r="F68" s="19" t="str">
        <f ca="1">_xlfn.XLOOKUP(__xlnm._FilterDatabase_158[[#This Row],[SAPSA Number]],'DS Point summary'!A:A,'DS Point summary'!E:E)</f>
        <v>S</v>
      </c>
      <c r="G68" s="21">
        <f ca="1">_xlfn.XLOOKUP(__xlnm._FilterDatabase_158[[#This Row],[SAPSA Number]],'DS Point summary'!A:A,'DS Point summary'!F:F)</f>
        <v>60</v>
      </c>
      <c r="H68" s="21" t="s">
        <v>682</v>
      </c>
      <c r="I68" s="23">
        <f t="shared" si="7"/>
        <v>0</v>
      </c>
      <c r="J68" s="24">
        <f t="shared" si="8"/>
        <v>0</v>
      </c>
      <c r="K68" s="25">
        <v>0</v>
      </c>
      <c r="L68" s="26">
        <v>0</v>
      </c>
      <c r="M68" s="25">
        <v>0</v>
      </c>
      <c r="N68" s="26">
        <v>0</v>
      </c>
      <c r="O68" s="25">
        <v>0</v>
      </c>
      <c r="P68" s="26">
        <v>0</v>
      </c>
      <c r="Q68" s="25">
        <v>0</v>
      </c>
      <c r="R68" s="26">
        <v>0</v>
      </c>
      <c r="S68" s="25">
        <v>0</v>
      </c>
      <c r="T68" s="26">
        <v>0</v>
      </c>
      <c r="U68" s="25">
        <v>0</v>
      </c>
      <c r="V68" s="26">
        <v>0</v>
      </c>
    </row>
    <row r="69" spans="1:22" x14ac:dyDescent="0.25">
      <c r="A69" s="19">
        <f t="shared" si="6"/>
        <v>18</v>
      </c>
      <c r="B69" s="20">
        <v>2651</v>
      </c>
      <c r="C69" s="129" t="str">
        <f>_xlfn.XLOOKUP(__xlnm._FilterDatabase_158[[#This Row],[SAPSA Number]],'DS Point summary'!A:A,'DS Point summary'!B:B)</f>
        <v>Paul Herman</v>
      </c>
      <c r="D69" s="129" t="str">
        <f>_xlfn.XLOOKUP(__xlnm._FilterDatabase_158[[#This Row],[SAPSA Number]],'DS Point summary'!A:A,'DS Point summary'!C:C)</f>
        <v>Leuschner</v>
      </c>
      <c r="E69" s="137" t="str">
        <f>_xlfn.XLOOKUP(__xlnm._FilterDatabase_158[[#This Row],[SAPSA Number]],'DS Point summary'!A:A,'DS Point summary'!D:D)</f>
        <v>PH</v>
      </c>
      <c r="F69" s="19" t="str">
        <f ca="1">_xlfn.XLOOKUP(__xlnm._FilterDatabase_158[[#This Row],[SAPSA Number]],'DS Point summary'!A:A,'DS Point summary'!E:E)</f>
        <v xml:space="preserve"> </v>
      </c>
      <c r="G69" s="21">
        <f ca="1">_xlfn.XLOOKUP(__xlnm._FilterDatabase_158[[#This Row],[SAPSA Number]],'DS Point summary'!A:A,'DS Point summary'!F:F)</f>
        <v>49</v>
      </c>
      <c r="H69" s="21" t="s">
        <v>682</v>
      </c>
      <c r="I69" s="23">
        <f t="shared" si="7"/>
        <v>0</v>
      </c>
      <c r="J69" s="24">
        <f t="shared" si="8"/>
        <v>0</v>
      </c>
      <c r="K69" s="25">
        <v>0</v>
      </c>
      <c r="L69" s="26">
        <v>0</v>
      </c>
      <c r="M69" s="25">
        <v>0</v>
      </c>
      <c r="N69" s="26">
        <v>0</v>
      </c>
      <c r="O69" s="25">
        <v>0</v>
      </c>
      <c r="P69" s="26">
        <v>0</v>
      </c>
      <c r="Q69" s="25">
        <v>0</v>
      </c>
      <c r="R69" s="26">
        <v>0</v>
      </c>
      <c r="S69" s="25">
        <v>0</v>
      </c>
      <c r="T69" s="26">
        <v>0</v>
      </c>
      <c r="U69" s="25">
        <v>0</v>
      </c>
      <c r="V69" s="26">
        <v>0</v>
      </c>
    </row>
    <row r="70" spans="1:22" x14ac:dyDescent="0.25">
      <c r="A70" s="19">
        <f t="shared" si="6"/>
        <v>18</v>
      </c>
      <c r="B70" s="27">
        <v>3810</v>
      </c>
      <c r="C70" s="129" t="str">
        <f>_xlfn.XLOOKUP(__xlnm._FilterDatabase_158[[#This Row],[SAPSA Number]],'DS Point summary'!A:A,'DS Point summary'!B:B)</f>
        <v>Roelof</v>
      </c>
      <c r="D70" s="129" t="str">
        <f>_xlfn.XLOOKUP(__xlnm._FilterDatabase_158[[#This Row],[SAPSA Number]],'DS Point summary'!A:A,'DS Point summary'!C:C)</f>
        <v>Liebenberg</v>
      </c>
      <c r="E70" s="137" t="str">
        <f>_xlfn.XLOOKUP(__xlnm._FilterDatabase_158[[#This Row],[SAPSA Number]],'DS Point summary'!A:A,'DS Point summary'!D:D)</f>
        <v>R</v>
      </c>
      <c r="F70" s="19" t="str">
        <f ca="1">_xlfn.XLOOKUP(__xlnm._FilterDatabase_158[[#This Row],[SAPSA Number]],'DS Point summary'!A:A,'DS Point summary'!E:E)</f>
        <v>S</v>
      </c>
      <c r="G70" s="21">
        <f ca="1">_xlfn.XLOOKUP(__xlnm._FilterDatabase_158[[#This Row],[SAPSA Number]],'DS Point summary'!A:A,'DS Point summary'!F:F)</f>
        <v>54</v>
      </c>
      <c r="H70" s="21" t="s">
        <v>682</v>
      </c>
      <c r="I70" s="23">
        <f t="shared" si="7"/>
        <v>0</v>
      </c>
      <c r="J70" s="24">
        <f t="shared" si="8"/>
        <v>0</v>
      </c>
      <c r="K70" s="25">
        <v>0</v>
      </c>
      <c r="L70" s="26">
        <v>0</v>
      </c>
      <c r="M70" s="25">
        <v>0</v>
      </c>
      <c r="N70" s="26">
        <v>0</v>
      </c>
      <c r="O70" s="25">
        <v>0</v>
      </c>
      <c r="P70" s="26">
        <v>0</v>
      </c>
      <c r="Q70" s="25">
        <v>0</v>
      </c>
      <c r="R70" s="26">
        <v>0</v>
      </c>
      <c r="S70" s="25">
        <v>0</v>
      </c>
      <c r="T70" s="26">
        <v>0</v>
      </c>
      <c r="U70" s="25">
        <v>0</v>
      </c>
      <c r="V70" s="26">
        <v>0</v>
      </c>
    </row>
    <row r="71" spans="1:22" x14ac:dyDescent="0.25">
      <c r="A71" s="19">
        <f t="shared" si="6"/>
        <v>18</v>
      </c>
      <c r="B71" s="122">
        <v>6395</v>
      </c>
      <c r="C71" s="129" t="str">
        <f>_xlfn.XLOOKUP(__xlnm._FilterDatabase_158[[#This Row],[SAPSA Number]],'DS Point summary'!A:A,'DS Point summary'!B:B)</f>
        <v>Andre Jacque</v>
      </c>
      <c r="D71" s="129" t="str">
        <f>_xlfn.XLOOKUP(__xlnm._FilterDatabase_158[[#This Row],[SAPSA Number]],'DS Point summary'!A:A,'DS Point summary'!C:C)</f>
        <v>Loubser</v>
      </c>
      <c r="E71" s="137" t="str">
        <f>_xlfn.XLOOKUP(__xlnm._FilterDatabase_158[[#This Row],[SAPSA Number]],'DS Point summary'!A:A,'DS Point summary'!D:D)</f>
        <v>AJP</v>
      </c>
      <c r="F71" s="19" t="str">
        <f ca="1">_xlfn.XLOOKUP(__xlnm._FilterDatabase_158[[#This Row],[SAPSA Number]],'DS Point summary'!A:A,'DS Point summary'!E:E)</f>
        <v>S</v>
      </c>
      <c r="G71" s="21">
        <f ca="1">_xlfn.XLOOKUP(__xlnm._FilterDatabase_158[[#This Row],[SAPSA Number]],'DS Point summary'!A:A,'DS Point summary'!F:F)</f>
        <v>54</v>
      </c>
      <c r="H71" s="21" t="s">
        <v>682</v>
      </c>
      <c r="I71" s="23">
        <f t="shared" si="7"/>
        <v>0</v>
      </c>
      <c r="J71" s="24">
        <f t="shared" si="8"/>
        <v>0</v>
      </c>
      <c r="K71" s="25">
        <v>0</v>
      </c>
      <c r="L71" s="26">
        <v>0</v>
      </c>
      <c r="M71" s="25">
        <v>0</v>
      </c>
      <c r="N71" s="26">
        <v>0</v>
      </c>
      <c r="O71" s="25">
        <v>0</v>
      </c>
      <c r="P71" s="26">
        <v>0</v>
      </c>
      <c r="Q71" s="25">
        <v>0</v>
      </c>
      <c r="R71" s="26">
        <v>0</v>
      </c>
      <c r="S71" s="25">
        <v>0</v>
      </c>
      <c r="T71" s="26">
        <v>0</v>
      </c>
      <c r="U71" s="25">
        <v>0</v>
      </c>
      <c r="V71" s="26">
        <v>0</v>
      </c>
    </row>
    <row r="72" spans="1:22" x14ac:dyDescent="0.25">
      <c r="A72" s="19">
        <f t="shared" si="6"/>
        <v>18</v>
      </c>
      <c r="B72" s="28">
        <v>683</v>
      </c>
      <c r="C72" s="129" t="str">
        <f>_xlfn.XLOOKUP(__xlnm._FilterDatabase_158[[#This Row],[SAPSA Number]],'DS Point summary'!A:A,'DS Point summary'!B:B)</f>
        <v>Ivor</v>
      </c>
      <c r="D72" s="129" t="str">
        <f>_xlfn.XLOOKUP(__xlnm._FilterDatabase_158[[#This Row],[SAPSA Number]],'DS Point summary'!A:A,'DS Point summary'!C:C)</f>
        <v>Marais</v>
      </c>
      <c r="E72" s="137" t="str">
        <f>_xlfn.XLOOKUP(__xlnm._FilterDatabase_158[[#This Row],[SAPSA Number]],'DS Point summary'!A:A,'DS Point summary'!D:D)</f>
        <v>I</v>
      </c>
      <c r="F72" s="19" t="str">
        <f ca="1">_xlfn.XLOOKUP(__xlnm._FilterDatabase_158[[#This Row],[SAPSA Number]],'DS Point summary'!A:A,'DS Point summary'!E:E)</f>
        <v>S</v>
      </c>
      <c r="G72" s="21">
        <f ca="1">_xlfn.XLOOKUP(__xlnm._FilterDatabase_158[[#This Row],[SAPSA Number]],'DS Point summary'!A:A,'DS Point summary'!F:F)</f>
        <v>55</v>
      </c>
      <c r="H72" s="21" t="s">
        <v>682</v>
      </c>
      <c r="I72" s="23">
        <f t="shared" si="7"/>
        <v>0</v>
      </c>
      <c r="J72" s="24">
        <f t="shared" si="8"/>
        <v>0</v>
      </c>
      <c r="K72" s="25">
        <v>0</v>
      </c>
      <c r="L72" s="26">
        <v>0</v>
      </c>
      <c r="M72" s="25">
        <v>0</v>
      </c>
      <c r="N72" s="26">
        <v>0</v>
      </c>
      <c r="O72" s="25">
        <v>0</v>
      </c>
      <c r="P72" s="26">
        <v>0</v>
      </c>
      <c r="Q72" s="25">
        <v>0</v>
      </c>
      <c r="R72" s="26">
        <v>0</v>
      </c>
      <c r="S72" s="25">
        <v>0</v>
      </c>
      <c r="T72" s="26">
        <v>0</v>
      </c>
      <c r="U72" s="25">
        <v>0</v>
      </c>
      <c r="V72" s="26">
        <v>0</v>
      </c>
    </row>
    <row r="73" spans="1:22" x14ac:dyDescent="0.25">
      <c r="A73" s="19">
        <f t="shared" si="6"/>
        <v>18</v>
      </c>
      <c r="B73" s="28">
        <v>851</v>
      </c>
      <c r="C73" s="129" t="str">
        <f>_xlfn.XLOOKUP(__xlnm._FilterDatabase_158[[#This Row],[SAPSA Number]],'DS Point summary'!A:A,'DS Point summary'!B:B)</f>
        <v>Ian David</v>
      </c>
      <c r="D73" s="129" t="str">
        <f>_xlfn.XLOOKUP(__xlnm._FilterDatabase_158[[#This Row],[SAPSA Number]],'DS Point summary'!A:A,'DS Point summary'!C:C)</f>
        <v>McLaren</v>
      </c>
      <c r="E73" s="137" t="str">
        <f>_xlfn.XLOOKUP(__xlnm._FilterDatabase_158[[#This Row],[SAPSA Number]],'DS Point summary'!A:A,'DS Point summary'!D:D)</f>
        <v>ID</v>
      </c>
      <c r="F73" s="19" t="str">
        <f ca="1">_xlfn.XLOOKUP(__xlnm._FilterDatabase_158[[#This Row],[SAPSA Number]],'DS Point summary'!A:A,'DS Point summary'!E:E)</f>
        <v>SS</v>
      </c>
      <c r="G73" s="21">
        <f ca="1">_xlfn.XLOOKUP(__xlnm._FilterDatabase_158[[#This Row],[SAPSA Number]],'DS Point summary'!A:A,'DS Point summary'!F:F)</f>
        <v>65</v>
      </c>
      <c r="H73" s="21" t="s">
        <v>682</v>
      </c>
      <c r="I73" s="23">
        <f t="shared" si="7"/>
        <v>0</v>
      </c>
      <c r="J73" s="24">
        <f t="shared" si="8"/>
        <v>0</v>
      </c>
      <c r="K73" s="25">
        <v>0</v>
      </c>
      <c r="L73" s="26">
        <v>0</v>
      </c>
      <c r="M73" s="25">
        <v>0</v>
      </c>
      <c r="N73" s="26">
        <v>0</v>
      </c>
      <c r="O73" s="25">
        <v>0</v>
      </c>
      <c r="P73" s="26">
        <v>0</v>
      </c>
      <c r="Q73" s="25">
        <v>0</v>
      </c>
      <c r="R73" s="26">
        <v>0</v>
      </c>
      <c r="S73" s="25">
        <v>0</v>
      </c>
      <c r="T73" s="26">
        <v>0</v>
      </c>
      <c r="U73" s="25">
        <v>0</v>
      </c>
      <c r="V73" s="26">
        <v>0</v>
      </c>
    </row>
    <row r="74" spans="1:22" x14ac:dyDescent="0.25">
      <c r="A74" s="34">
        <f t="shared" si="6"/>
        <v>18</v>
      </c>
      <c r="B74" s="35">
        <v>1771</v>
      </c>
      <c r="C74" s="129" t="str">
        <f>_xlfn.XLOOKUP(__xlnm._FilterDatabase_158[[#This Row],[SAPSA Number]],'DS Point summary'!A:A,'DS Point summary'!B:B)</f>
        <v>Rodney Ralph</v>
      </c>
      <c r="D74" s="129" t="str">
        <f>_xlfn.XLOOKUP(__xlnm._FilterDatabase_158[[#This Row],[SAPSA Number]],'DS Point summary'!A:A,'DS Point summary'!C:C)</f>
        <v>Mills</v>
      </c>
      <c r="E74" s="137" t="str">
        <f>_xlfn.XLOOKUP(__xlnm._FilterDatabase_158[[#This Row],[SAPSA Number]],'DS Point summary'!A:A,'DS Point summary'!D:D)</f>
        <v>RR</v>
      </c>
      <c r="F74" s="19" t="str">
        <f ca="1">_xlfn.XLOOKUP(__xlnm._FilterDatabase_158[[#This Row],[SAPSA Number]],'DS Point summary'!A:A,'DS Point summary'!E:E)</f>
        <v>SS</v>
      </c>
      <c r="G74" s="21">
        <f ca="1">_xlfn.XLOOKUP(__xlnm._FilterDatabase_158[[#This Row],[SAPSA Number]],'DS Point summary'!A:A,'DS Point summary'!F:F)</f>
        <v>78</v>
      </c>
      <c r="H74" s="21" t="s">
        <v>682</v>
      </c>
      <c r="I74" s="37">
        <f t="shared" si="7"/>
        <v>0</v>
      </c>
      <c r="J74" s="24">
        <f t="shared" si="8"/>
        <v>0</v>
      </c>
      <c r="K74" s="25">
        <v>0</v>
      </c>
      <c r="L74" s="26">
        <v>0</v>
      </c>
      <c r="M74" s="25">
        <v>0</v>
      </c>
      <c r="N74" s="26">
        <v>0</v>
      </c>
      <c r="O74" s="25">
        <v>0</v>
      </c>
      <c r="P74" s="26">
        <v>0</v>
      </c>
      <c r="Q74" s="25">
        <v>0</v>
      </c>
      <c r="R74" s="26">
        <v>0</v>
      </c>
      <c r="S74" s="25">
        <v>0</v>
      </c>
      <c r="T74" s="26">
        <v>0</v>
      </c>
      <c r="U74" s="25">
        <v>0</v>
      </c>
      <c r="V74" s="26">
        <v>0</v>
      </c>
    </row>
    <row r="75" spans="1:22" x14ac:dyDescent="0.25">
      <c r="A75" s="34">
        <f t="shared" si="6"/>
        <v>18</v>
      </c>
      <c r="B75" s="35">
        <v>1637</v>
      </c>
      <c r="C75" s="129" t="str">
        <f>_xlfn.XLOOKUP(__xlnm._FilterDatabase_158[[#This Row],[SAPSA Number]],'DS Point summary'!A:A,'DS Point summary'!B:B)</f>
        <v>Andre Johann Pieter</v>
      </c>
      <c r="D75" s="129" t="str">
        <f>_xlfn.XLOOKUP(__xlnm._FilterDatabase_158[[#This Row],[SAPSA Number]],'DS Point summary'!A:A,'DS Point summary'!C:C)</f>
        <v>Mouton</v>
      </c>
      <c r="E75" s="137" t="str">
        <f>_xlfn.XLOOKUP(__xlnm._FilterDatabase_158[[#This Row],[SAPSA Number]],'DS Point summary'!A:A,'DS Point summary'!D:D)</f>
        <v>AJP</v>
      </c>
      <c r="F75" s="19" t="str">
        <f ca="1">_xlfn.XLOOKUP(__xlnm._FilterDatabase_158[[#This Row],[SAPSA Number]],'DS Point summary'!A:A,'DS Point summary'!E:E)</f>
        <v>SS</v>
      </c>
      <c r="G75" s="21">
        <f ca="1">_xlfn.XLOOKUP(__xlnm._FilterDatabase_158[[#This Row],[SAPSA Number]],'DS Point summary'!A:A,'DS Point summary'!F:F)</f>
        <v>67</v>
      </c>
      <c r="H75" s="21" t="s">
        <v>682</v>
      </c>
      <c r="I75" s="37">
        <f t="shared" si="7"/>
        <v>0</v>
      </c>
      <c r="J75" s="24">
        <f t="shared" si="8"/>
        <v>0</v>
      </c>
      <c r="K75" s="25">
        <v>0</v>
      </c>
      <c r="L75" s="26">
        <v>0</v>
      </c>
      <c r="M75" s="25">
        <v>0</v>
      </c>
      <c r="N75" s="26">
        <v>0</v>
      </c>
      <c r="O75" s="25">
        <v>0</v>
      </c>
      <c r="P75" s="26">
        <v>0</v>
      </c>
      <c r="Q75" s="25">
        <v>0</v>
      </c>
      <c r="R75" s="26">
        <v>0</v>
      </c>
      <c r="S75" s="25">
        <v>0</v>
      </c>
      <c r="T75" s="26">
        <v>0</v>
      </c>
      <c r="U75" s="25">
        <v>0</v>
      </c>
      <c r="V75" s="26">
        <v>0</v>
      </c>
    </row>
    <row r="76" spans="1:22" x14ac:dyDescent="0.25">
      <c r="A76" s="34">
        <f t="shared" si="6"/>
        <v>18</v>
      </c>
      <c r="B76" s="53">
        <v>3842</v>
      </c>
      <c r="C76" s="129" t="str">
        <f>_xlfn.XLOOKUP(__xlnm._FilterDatabase_158[[#This Row],[SAPSA Number]],'DS Point summary'!A:A,'DS Point summary'!B:B)</f>
        <v>Gideon Coenraad</v>
      </c>
      <c r="D76" s="129" t="str">
        <f>_xlfn.XLOOKUP(__xlnm._FilterDatabase_158[[#This Row],[SAPSA Number]],'DS Point summary'!A:A,'DS Point summary'!C:C)</f>
        <v>Muller</v>
      </c>
      <c r="E76" s="137" t="str">
        <f>_xlfn.XLOOKUP(__xlnm._FilterDatabase_158[[#This Row],[SAPSA Number]],'DS Point summary'!A:A,'DS Point summary'!D:D)</f>
        <v>GC</v>
      </c>
      <c r="F76" s="19" t="str">
        <f ca="1">_xlfn.XLOOKUP(__xlnm._FilterDatabase_158[[#This Row],[SAPSA Number]],'DS Point summary'!A:A,'DS Point summary'!E:E)</f>
        <v xml:space="preserve"> </v>
      </c>
      <c r="G76" s="21">
        <f ca="1">_xlfn.XLOOKUP(__xlnm._FilterDatabase_158[[#This Row],[SAPSA Number]],'DS Point summary'!A:A,'DS Point summary'!F:F)</f>
        <v>42</v>
      </c>
      <c r="H76" s="21" t="s">
        <v>682</v>
      </c>
      <c r="I76" s="37">
        <f t="shared" si="7"/>
        <v>0</v>
      </c>
      <c r="J76" s="24">
        <f t="shared" si="8"/>
        <v>0</v>
      </c>
      <c r="K76" s="25">
        <v>0</v>
      </c>
      <c r="L76" s="26">
        <v>0</v>
      </c>
      <c r="M76" s="25">
        <v>0</v>
      </c>
      <c r="N76" s="26">
        <v>0</v>
      </c>
      <c r="O76" s="25">
        <v>0</v>
      </c>
      <c r="P76" s="26">
        <v>0</v>
      </c>
      <c r="Q76" s="25">
        <v>0</v>
      </c>
      <c r="R76" s="26">
        <v>0</v>
      </c>
      <c r="S76" s="25">
        <v>0</v>
      </c>
      <c r="T76" s="26">
        <v>0</v>
      </c>
      <c r="U76" s="25">
        <v>0</v>
      </c>
      <c r="V76" s="26">
        <v>0</v>
      </c>
    </row>
    <row r="77" spans="1:22" x14ac:dyDescent="0.25">
      <c r="A77" s="34">
        <f t="shared" si="6"/>
        <v>18</v>
      </c>
      <c r="B77" s="53">
        <v>1776</v>
      </c>
      <c r="C77" s="129" t="str">
        <f>_xlfn.XLOOKUP(__xlnm._FilterDatabase_158[[#This Row],[SAPSA Number]],'DS Point summary'!A:A,'DS Point summary'!B:B)</f>
        <v>Leonie Christina</v>
      </c>
      <c r="D77" s="129" t="str">
        <f>_xlfn.XLOOKUP(__xlnm._FilterDatabase_158[[#This Row],[SAPSA Number]],'DS Point summary'!A:A,'DS Point summary'!C:C)</f>
        <v>Myburgh</v>
      </c>
      <c r="E77" s="137" t="str">
        <f>_xlfn.XLOOKUP(__xlnm._FilterDatabase_158[[#This Row],[SAPSA Number]],'DS Point summary'!A:A,'DS Point summary'!D:D)</f>
        <v>LC</v>
      </c>
      <c r="F77" s="19" t="str">
        <f>_xlfn.XLOOKUP(__xlnm._FilterDatabase_158[[#This Row],[SAPSA Number]],'DS Point summary'!A:A,'DS Point summary'!E:E)</f>
        <v>Lady</v>
      </c>
      <c r="G77" s="21">
        <f ca="1">_xlfn.XLOOKUP(__xlnm._FilterDatabase_158[[#This Row],[SAPSA Number]],'DS Point summary'!A:A,'DS Point summary'!F:F)</f>
        <v>52</v>
      </c>
      <c r="H77" s="21" t="s">
        <v>682</v>
      </c>
      <c r="I77" s="37">
        <f t="shared" si="7"/>
        <v>0</v>
      </c>
      <c r="J77" s="24">
        <f t="shared" si="8"/>
        <v>0</v>
      </c>
      <c r="K77" s="25">
        <v>0</v>
      </c>
      <c r="L77" s="26">
        <v>0</v>
      </c>
      <c r="M77" s="25">
        <v>0</v>
      </c>
      <c r="N77" s="26">
        <v>0</v>
      </c>
      <c r="O77" s="25">
        <v>0</v>
      </c>
      <c r="P77" s="26">
        <v>0</v>
      </c>
      <c r="Q77" s="25">
        <v>0</v>
      </c>
      <c r="R77" s="26">
        <v>0</v>
      </c>
      <c r="S77" s="25">
        <v>0</v>
      </c>
      <c r="T77" s="26">
        <v>0</v>
      </c>
      <c r="U77" s="25">
        <v>0</v>
      </c>
      <c r="V77" s="26">
        <v>0</v>
      </c>
    </row>
    <row r="78" spans="1:22" x14ac:dyDescent="0.25">
      <c r="A78" s="34">
        <f t="shared" si="6"/>
        <v>18</v>
      </c>
      <c r="B78" s="53">
        <v>400</v>
      </c>
      <c r="C78" s="129" t="str">
        <f>_xlfn.XLOOKUP(__xlnm._FilterDatabase_158[[#This Row],[SAPSA Number]],'DS Point summary'!A:A,'DS Point summary'!B:B)</f>
        <v>Sean Michael</v>
      </c>
      <c r="D78" s="129" t="str">
        <f>_xlfn.XLOOKUP(__xlnm._FilterDatabase_158[[#This Row],[SAPSA Number]],'DS Point summary'!A:A,'DS Point summary'!C:C)</f>
        <v>O'Donovan</v>
      </c>
      <c r="E78" s="137" t="str">
        <f>_xlfn.XLOOKUP(__xlnm._FilterDatabase_158[[#This Row],[SAPSA Number]],'DS Point summary'!A:A,'DS Point summary'!D:D)</f>
        <v>SM</v>
      </c>
      <c r="F78" s="19" t="str">
        <f ca="1">_xlfn.XLOOKUP(__xlnm._FilterDatabase_158[[#This Row],[SAPSA Number]],'DS Point summary'!A:A,'DS Point summary'!E:E)</f>
        <v>S</v>
      </c>
      <c r="G78" s="21">
        <f ca="1">_xlfn.XLOOKUP(__xlnm._FilterDatabase_158[[#This Row],[SAPSA Number]],'DS Point summary'!A:A,'DS Point summary'!F:F)</f>
        <v>57</v>
      </c>
      <c r="H78" s="21" t="s">
        <v>682</v>
      </c>
      <c r="I78" s="37">
        <f t="shared" si="7"/>
        <v>0</v>
      </c>
      <c r="J78" s="24">
        <f t="shared" si="8"/>
        <v>0</v>
      </c>
      <c r="K78" s="25">
        <v>0</v>
      </c>
      <c r="L78" s="26">
        <v>0</v>
      </c>
      <c r="M78" s="25">
        <v>0</v>
      </c>
      <c r="N78" s="26">
        <v>0</v>
      </c>
      <c r="O78" s="25">
        <v>0</v>
      </c>
      <c r="P78" s="26">
        <v>0</v>
      </c>
      <c r="Q78" s="25">
        <v>0</v>
      </c>
      <c r="R78" s="26">
        <v>0</v>
      </c>
      <c r="S78" s="25">
        <v>0</v>
      </c>
      <c r="T78" s="26">
        <v>0</v>
      </c>
      <c r="U78" s="25">
        <v>0</v>
      </c>
      <c r="V78" s="26">
        <v>0</v>
      </c>
    </row>
    <row r="79" spans="1:22" x14ac:dyDescent="0.25">
      <c r="A79" s="38">
        <f t="shared" si="6"/>
        <v>18</v>
      </c>
      <c r="B79" s="35">
        <v>401</v>
      </c>
      <c r="C79" s="129" t="str">
        <f>_xlfn.XLOOKUP(__xlnm._FilterDatabase_158[[#This Row],[SAPSA Number]],'DS Point summary'!A:A,'DS Point summary'!B:B)</f>
        <v>Sebella</v>
      </c>
      <c r="D79" s="129" t="str">
        <f>_xlfn.XLOOKUP(__xlnm._FilterDatabase_158[[#This Row],[SAPSA Number]],'DS Point summary'!A:A,'DS Point summary'!C:C)</f>
        <v>O'Donovan</v>
      </c>
      <c r="E79" s="137" t="str">
        <f>_xlfn.XLOOKUP(__xlnm._FilterDatabase_158[[#This Row],[SAPSA Number]],'DS Point summary'!A:A,'DS Point summary'!D:D)</f>
        <v>S</v>
      </c>
      <c r="F79" s="19" t="str">
        <f>_xlfn.XLOOKUP(__xlnm._FilterDatabase_158[[#This Row],[SAPSA Number]],'DS Point summary'!A:A,'DS Point summary'!E:E)</f>
        <v>Lady</v>
      </c>
      <c r="G79" s="21">
        <f ca="1">_xlfn.XLOOKUP(__xlnm._FilterDatabase_158[[#This Row],[SAPSA Number]],'DS Point summary'!A:A,'DS Point summary'!F:F)</f>
        <v>67</v>
      </c>
      <c r="H79" s="21" t="s">
        <v>682</v>
      </c>
      <c r="I79" s="37">
        <f t="shared" si="7"/>
        <v>0</v>
      </c>
      <c r="J79" s="24">
        <f t="shared" si="8"/>
        <v>0</v>
      </c>
      <c r="K79" s="25">
        <v>0</v>
      </c>
      <c r="L79" s="26">
        <v>0</v>
      </c>
      <c r="M79" s="25">
        <v>0</v>
      </c>
      <c r="N79" s="26">
        <v>0</v>
      </c>
      <c r="O79" s="25">
        <v>0</v>
      </c>
      <c r="P79" s="26">
        <v>0</v>
      </c>
      <c r="Q79" s="25">
        <v>0</v>
      </c>
      <c r="R79" s="26">
        <v>0</v>
      </c>
      <c r="S79" s="25">
        <v>0</v>
      </c>
      <c r="T79" s="26">
        <v>0</v>
      </c>
      <c r="U79" s="25">
        <v>0</v>
      </c>
      <c r="V79" s="26">
        <v>0</v>
      </c>
    </row>
    <row r="80" spans="1:22" x14ac:dyDescent="0.25">
      <c r="A80" s="38">
        <f t="shared" si="6"/>
        <v>18</v>
      </c>
      <c r="B80" s="39">
        <v>250</v>
      </c>
      <c r="C80" s="129" t="str">
        <f>_xlfn.XLOOKUP(__xlnm._FilterDatabase_158[[#This Row],[SAPSA Number]],'DS Point summary'!A:A,'DS Point summary'!B:B)</f>
        <v>Adriano Walter</v>
      </c>
      <c r="D80" s="129" t="str">
        <f>_xlfn.XLOOKUP(__xlnm._FilterDatabase_158[[#This Row],[SAPSA Number]],'DS Point summary'!A:A,'DS Point summary'!C:C)</f>
        <v>Paschini</v>
      </c>
      <c r="E80" s="137" t="str">
        <f>_xlfn.XLOOKUP(__xlnm._FilterDatabase_158[[#This Row],[SAPSA Number]],'DS Point summary'!A:A,'DS Point summary'!D:D)</f>
        <v>AW</v>
      </c>
      <c r="F80" s="19" t="str">
        <f ca="1">_xlfn.XLOOKUP(__xlnm._FilterDatabase_158[[#This Row],[SAPSA Number]],'DS Point summary'!A:A,'DS Point summary'!E:E)</f>
        <v>SS</v>
      </c>
      <c r="G80" s="21">
        <f ca="1">_xlfn.XLOOKUP(__xlnm._FilterDatabase_158[[#This Row],[SAPSA Number]],'DS Point summary'!A:A,'DS Point summary'!F:F)</f>
        <v>63</v>
      </c>
      <c r="H80" s="21" t="s">
        <v>682</v>
      </c>
      <c r="I80" s="37">
        <f t="shared" si="7"/>
        <v>0</v>
      </c>
      <c r="J80" s="24">
        <f t="shared" si="8"/>
        <v>0</v>
      </c>
      <c r="K80" s="25">
        <v>0</v>
      </c>
      <c r="L80" s="26">
        <v>0</v>
      </c>
      <c r="M80" s="25">
        <v>0</v>
      </c>
      <c r="N80" s="26">
        <v>0</v>
      </c>
      <c r="O80" s="25">
        <v>0</v>
      </c>
      <c r="P80" s="26">
        <v>0</v>
      </c>
      <c r="Q80" s="25">
        <v>0</v>
      </c>
      <c r="R80" s="26">
        <v>0</v>
      </c>
      <c r="S80" s="25">
        <v>0</v>
      </c>
      <c r="T80" s="26">
        <v>0</v>
      </c>
      <c r="U80" s="25">
        <v>0</v>
      </c>
      <c r="V80" s="26">
        <v>0</v>
      </c>
    </row>
    <row r="81" spans="1:22" x14ac:dyDescent="0.25">
      <c r="A81" s="38">
        <f t="shared" si="6"/>
        <v>18</v>
      </c>
      <c r="B81" s="53">
        <v>242</v>
      </c>
      <c r="C81" s="129" t="str">
        <f>_xlfn.XLOOKUP(__xlnm._FilterDatabase_158[[#This Row],[SAPSA Number]],'DS Point summary'!A:A,'DS Point summary'!B:B)</f>
        <v>Pradesh</v>
      </c>
      <c r="D81" s="129" t="str">
        <f>_xlfn.XLOOKUP(__xlnm._FilterDatabase_158[[#This Row],[SAPSA Number]],'DS Point summary'!A:A,'DS Point summary'!C:C)</f>
        <v>Pillay</v>
      </c>
      <c r="E81" s="137" t="str">
        <f>_xlfn.XLOOKUP(__xlnm._FilterDatabase_158[[#This Row],[SAPSA Number]],'DS Point summary'!A:A,'DS Point summary'!D:D)</f>
        <v>P</v>
      </c>
      <c r="F81" s="19" t="str">
        <f ca="1">_xlfn.XLOOKUP(__xlnm._FilterDatabase_158[[#This Row],[SAPSA Number]],'DS Point summary'!A:A,'DS Point summary'!E:E)</f>
        <v xml:space="preserve"> </v>
      </c>
      <c r="G81" s="21">
        <f ca="1">_xlfn.XLOOKUP(__xlnm._FilterDatabase_158[[#This Row],[SAPSA Number]],'DS Point summary'!A:A,'DS Point summary'!F:F)</f>
        <v>47</v>
      </c>
      <c r="H81" s="21" t="s">
        <v>682</v>
      </c>
      <c r="I81" s="37">
        <f t="shared" si="7"/>
        <v>0</v>
      </c>
      <c r="J81" s="24">
        <f t="shared" si="8"/>
        <v>0</v>
      </c>
      <c r="K81" s="25">
        <v>0</v>
      </c>
      <c r="L81" s="26">
        <v>0</v>
      </c>
      <c r="M81" s="25">
        <v>0</v>
      </c>
      <c r="N81" s="26">
        <v>0</v>
      </c>
      <c r="O81" s="25">
        <v>0</v>
      </c>
      <c r="P81" s="26">
        <v>0</v>
      </c>
      <c r="Q81" s="25">
        <v>0</v>
      </c>
      <c r="R81" s="26">
        <v>0</v>
      </c>
      <c r="S81" s="25">
        <v>0</v>
      </c>
      <c r="T81" s="26">
        <v>0</v>
      </c>
      <c r="U81" s="25">
        <v>0</v>
      </c>
      <c r="V81" s="26">
        <v>0</v>
      </c>
    </row>
    <row r="82" spans="1:22" x14ac:dyDescent="0.25">
      <c r="A82" s="38">
        <f t="shared" si="6"/>
        <v>18</v>
      </c>
      <c r="B82" s="53">
        <v>6435</v>
      </c>
      <c r="C82" s="129" t="str">
        <f>_xlfn.XLOOKUP(__xlnm._FilterDatabase_158[[#This Row],[SAPSA Number]],'DS Point summary'!A:A,'DS Point summary'!B:B)</f>
        <v>Ethan</v>
      </c>
      <c r="D82" s="129" t="str">
        <f>_xlfn.XLOOKUP(__xlnm._FilterDatabase_158[[#This Row],[SAPSA Number]],'DS Point summary'!A:A,'DS Point summary'!C:C)</f>
        <v>Pillay</v>
      </c>
      <c r="E82" s="137" t="str">
        <f>_xlfn.XLOOKUP(__xlnm._FilterDatabase_158[[#This Row],[SAPSA Number]],'DS Point summary'!A:A,'DS Point summary'!D:D)</f>
        <v>E</v>
      </c>
      <c r="F82" s="19" t="str">
        <f>_xlfn.XLOOKUP(__xlnm._FilterDatabase_158[[#This Row],[SAPSA Number]],'DS Point summary'!A:A,'DS Point summary'!E:E)</f>
        <v>S Jnr</v>
      </c>
      <c r="G82" s="21">
        <f ca="1">_xlfn.XLOOKUP(__xlnm._FilterDatabase_158[[#This Row],[SAPSA Number]],'DS Point summary'!A:A,'DS Point summary'!F:F)</f>
        <v>13</v>
      </c>
      <c r="H82" s="21" t="s">
        <v>682</v>
      </c>
      <c r="I82" s="37">
        <f t="shared" si="7"/>
        <v>0</v>
      </c>
      <c r="J82" s="24">
        <f t="shared" si="8"/>
        <v>0</v>
      </c>
      <c r="K82" s="25">
        <v>0</v>
      </c>
      <c r="L82" s="26">
        <v>0</v>
      </c>
      <c r="M82" s="25">
        <v>0</v>
      </c>
      <c r="N82" s="26">
        <v>0</v>
      </c>
      <c r="O82" s="25">
        <v>0</v>
      </c>
      <c r="P82" s="26">
        <v>0</v>
      </c>
      <c r="Q82" s="25">
        <v>0</v>
      </c>
      <c r="R82" s="26">
        <v>0</v>
      </c>
      <c r="S82" s="25">
        <v>0</v>
      </c>
      <c r="T82" s="26">
        <v>0</v>
      </c>
      <c r="U82" s="25">
        <v>0</v>
      </c>
      <c r="V82" s="26">
        <v>0</v>
      </c>
    </row>
    <row r="83" spans="1:22" x14ac:dyDescent="0.25">
      <c r="A83" s="38">
        <f t="shared" si="6"/>
        <v>18</v>
      </c>
      <c r="B83" s="35">
        <v>3268</v>
      </c>
      <c r="C83" s="129" t="str">
        <f>_xlfn.XLOOKUP(__xlnm._FilterDatabase_158[[#This Row],[SAPSA Number]],'DS Point summary'!A:A,'DS Point summary'!B:B)</f>
        <v>Gert Hendrik</v>
      </c>
      <c r="D83" s="129" t="str">
        <f>_xlfn.XLOOKUP(__xlnm._FilterDatabase_158[[#This Row],[SAPSA Number]],'DS Point summary'!A:A,'DS Point summary'!C:C)</f>
        <v>Putter</v>
      </c>
      <c r="E83" s="137" t="str">
        <f>_xlfn.XLOOKUP(__xlnm._FilterDatabase_158[[#This Row],[SAPSA Number]],'DS Point summary'!A:A,'DS Point summary'!D:D)</f>
        <v>GH</v>
      </c>
      <c r="F83" s="19" t="str">
        <f ca="1">_xlfn.XLOOKUP(__xlnm._FilterDatabase_158[[#This Row],[SAPSA Number]],'DS Point summary'!A:A,'DS Point summary'!E:E)</f>
        <v>SS</v>
      </c>
      <c r="G83" s="21">
        <f ca="1">_xlfn.XLOOKUP(__xlnm._FilterDatabase_158[[#This Row],[SAPSA Number]],'DS Point summary'!A:A,'DS Point summary'!F:F)</f>
        <v>86</v>
      </c>
      <c r="H83" s="21" t="s">
        <v>682</v>
      </c>
      <c r="I83" s="37">
        <f t="shared" si="7"/>
        <v>0</v>
      </c>
      <c r="J83" s="24">
        <f t="shared" si="8"/>
        <v>0</v>
      </c>
      <c r="K83" s="25">
        <v>0</v>
      </c>
      <c r="L83" s="26">
        <v>0</v>
      </c>
      <c r="M83" s="25">
        <v>0</v>
      </c>
      <c r="N83" s="26">
        <v>0</v>
      </c>
      <c r="O83" s="25">
        <v>0</v>
      </c>
      <c r="P83" s="26">
        <v>0</v>
      </c>
      <c r="Q83" s="25">
        <v>0</v>
      </c>
      <c r="R83" s="26">
        <v>0</v>
      </c>
      <c r="S83" s="25">
        <v>0</v>
      </c>
      <c r="T83" s="26">
        <v>0</v>
      </c>
      <c r="U83" s="25">
        <v>0</v>
      </c>
      <c r="V83" s="26">
        <v>0</v>
      </c>
    </row>
    <row r="84" spans="1:22" x14ac:dyDescent="0.25">
      <c r="A84" s="38">
        <f t="shared" si="6"/>
        <v>18</v>
      </c>
      <c r="B84" s="35">
        <v>2950</v>
      </c>
      <c r="C84" s="129" t="str">
        <f>_xlfn.XLOOKUP(__xlnm._FilterDatabase_158[[#This Row],[SAPSA Number]],'DS Point summary'!A:A,'DS Point summary'!B:B)</f>
        <v>Renier Jansen</v>
      </c>
      <c r="D84" s="129" t="str">
        <f>_xlfn.XLOOKUP(__xlnm._FilterDatabase_158[[#This Row],[SAPSA Number]],'DS Point summary'!A:A,'DS Point summary'!C:C)</f>
        <v>Reynders</v>
      </c>
      <c r="E84" s="137" t="str">
        <f>_xlfn.XLOOKUP(__xlnm._FilterDatabase_158[[#This Row],[SAPSA Number]],'DS Point summary'!A:A,'DS Point summary'!D:D)</f>
        <v>RJ</v>
      </c>
      <c r="F84" s="19" t="str">
        <f ca="1">_xlfn.XLOOKUP(__xlnm._FilterDatabase_158[[#This Row],[SAPSA Number]],'DS Point summary'!A:A,'DS Point summary'!E:E)</f>
        <v xml:space="preserve"> </v>
      </c>
      <c r="G84" s="21">
        <f ca="1">_xlfn.XLOOKUP(__xlnm._FilterDatabase_158[[#This Row],[SAPSA Number]],'DS Point summary'!A:A,'DS Point summary'!F:F)</f>
        <v>43</v>
      </c>
      <c r="H84" s="21" t="s">
        <v>682</v>
      </c>
      <c r="I84" s="37">
        <f t="shared" si="7"/>
        <v>0</v>
      </c>
      <c r="J84" s="24">
        <f t="shared" si="8"/>
        <v>0</v>
      </c>
      <c r="K84" s="25">
        <v>0</v>
      </c>
      <c r="L84" s="26">
        <v>0</v>
      </c>
      <c r="M84" s="25">
        <v>0</v>
      </c>
      <c r="N84" s="26">
        <v>0</v>
      </c>
      <c r="O84" s="25">
        <v>0</v>
      </c>
      <c r="P84" s="26">
        <v>0</v>
      </c>
      <c r="Q84" s="25">
        <v>0</v>
      </c>
      <c r="R84" s="26">
        <v>0</v>
      </c>
      <c r="S84" s="25">
        <v>0</v>
      </c>
      <c r="T84" s="26">
        <v>0</v>
      </c>
      <c r="U84" s="25">
        <v>0</v>
      </c>
      <c r="V84" s="26">
        <v>0</v>
      </c>
    </row>
    <row r="85" spans="1:22" x14ac:dyDescent="0.25">
      <c r="A85" s="38">
        <f t="shared" si="6"/>
        <v>18</v>
      </c>
      <c r="B85" s="35">
        <v>1929</v>
      </c>
      <c r="C85" s="129" t="str">
        <f>_xlfn.XLOOKUP(__xlnm._FilterDatabase_158[[#This Row],[SAPSA Number]],'DS Point summary'!A:A,'DS Point summary'!B:B)</f>
        <v>Chris</v>
      </c>
      <c r="D85" s="129" t="str">
        <f>_xlfn.XLOOKUP(__xlnm._FilterDatabase_158[[#This Row],[SAPSA Number]],'DS Point summary'!A:A,'DS Point summary'!C:C)</f>
        <v>Ridout</v>
      </c>
      <c r="E85" s="137" t="str">
        <f>_xlfn.XLOOKUP(__xlnm._FilterDatabase_158[[#This Row],[SAPSA Number]],'DS Point summary'!A:A,'DS Point summary'!D:D)</f>
        <v>CJ</v>
      </c>
      <c r="F85" s="19" t="str">
        <f ca="1">_xlfn.XLOOKUP(__xlnm._FilterDatabase_158[[#This Row],[SAPSA Number]],'DS Point summary'!A:A,'DS Point summary'!E:E)</f>
        <v xml:space="preserve"> </v>
      </c>
      <c r="G85" s="21">
        <f ca="1">_xlfn.XLOOKUP(__xlnm._FilterDatabase_158[[#This Row],[SAPSA Number]],'DS Point summary'!A:A,'DS Point summary'!F:F)</f>
        <v>41</v>
      </c>
      <c r="H85" s="21" t="s">
        <v>682</v>
      </c>
      <c r="I85" s="37">
        <f t="shared" si="7"/>
        <v>0</v>
      </c>
      <c r="J85" s="24">
        <f t="shared" si="8"/>
        <v>0</v>
      </c>
      <c r="K85" s="25">
        <v>0</v>
      </c>
      <c r="L85" s="26">
        <v>0</v>
      </c>
      <c r="M85" s="25">
        <v>0</v>
      </c>
      <c r="N85" s="26">
        <v>0</v>
      </c>
      <c r="O85" s="25">
        <v>0</v>
      </c>
      <c r="P85" s="26">
        <v>0</v>
      </c>
      <c r="Q85" s="25">
        <v>0</v>
      </c>
      <c r="R85" s="26">
        <v>0</v>
      </c>
      <c r="S85" s="25">
        <v>0</v>
      </c>
      <c r="T85" s="26">
        <v>0</v>
      </c>
      <c r="U85" s="25">
        <v>0</v>
      </c>
      <c r="V85" s="26">
        <v>0</v>
      </c>
    </row>
    <row r="86" spans="1:22" x14ac:dyDescent="0.25">
      <c r="A86" s="38">
        <f t="shared" si="6"/>
        <v>18</v>
      </c>
      <c r="B86" s="35">
        <v>6381</v>
      </c>
      <c r="C86" s="129" t="str">
        <f>_xlfn.XLOOKUP(__xlnm._FilterDatabase_158[[#This Row],[SAPSA Number]],'DS Point summary'!A:A,'DS Point summary'!B:B)</f>
        <v>Gavin Alexander</v>
      </c>
      <c r="D86" s="129" t="str">
        <f>_xlfn.XLOOKUP(__xlnm._FilterDatabase_158[[#This Row],[SAPSA Number]],'DS Point summary'!A:A,'DS Point summary'!C:C)</f>
        <v>Riley</v>
      </c>
      <c r="E86" s="137" t="str">
        <f>_xlfn.XLOOKUP(__xlnm._FilterDatabase_158[[#This Row],[SAPSA Number]],'DS Point summary'!A:A,'DS Point summary'!D:D)</f>
        <v>GA</v>
      </c>
      <c r="F86" s="19" t="str">
        <f ca="1">_xlfn.XLOOKUP(__xlnm._FilterDatabase_158[[#This Row],[SAPSA Number]],'DS Point summary'!A:A,'DS Point summary'!E:E)</f>
        <v xml:space="preserve"> </v>
      </c>
      <c r="G86" s="21">
        <f ca="1">_xlfn.XLOOKUP(__xlnm._FilterDatabase_158[[#This Row],[SAPSA Number]],'DS Point summary'!A:A,'DS Point summary'!F:F)</f>
        <v>25</v>
      </c>
      <c r="H86" s="21" t="s">
        <v>682</v>
      </c>
      <c r="I86" s="37">
        <f t="shared" si="7"/>
        <v>0</v>
      </c>
      <c r="J86" s="24">
        <f t="shared" si="8"/>
        <v>0</v>
      </c>
      <c r="K86" s="25">
        <v>0</v>
      </c>
      <c r="L86" s="26">
        <v>0</v>
      </c>
      <c r="M86" s="25">
        <v>0</v>
      </c>
      <c r="N86" s="26">
        <v>0</v>
      </c>
      <c r="O86" s="25">
        <v>0</v>
      </c>
      <c r="P86" s="26">
        <v>0</v>
      </c>
      <c r="Q86" s="25">
        <v>0</v>
      </c>
      <c r="R86" s="26">
        <v>0</v>
      </c>
      <c r="S86" s="25">
        <v>0</v>
      </c>
      <c r="T86" s="26">
        <v>0</v>
      </c>
      <c r="U86" s="25">
        <v>0</v>
      </c>
      <c r="V86" s="26">
        <v>0</v>
      </c>
    </row>
    <row r="87" spans="1:22" x14ac:dyDescent="0.25">
      <c r="A87" s="38">
        <f t="shared" si="6"/>
        <v>18</v>
      </c>
      <c r="B87" s="35">
        <v>1838</v>
      </c>
      <c r="C87" s="129" t="str">
        <f>_xlfn.XLOOKUP(__xlnm._FilterDatabase_158[[#This Row],[SAPSA Number]],'DS Point summary'!A:A,'DS Point summary'!B:B)</f>
        <v>Laurence Talbot</v>
      </c>
      <c r="D87" s="129" t="str">
        <f>_xlfn.XLOOKUP(__xlnm._FilterDatabase_158[[#This Row],[SAPSA Number]],'DS Point summary'!A:A,'DS Point summary'!C:C)</f>
        <v>Rowland</v>
      </c>
      <c r="E87" s="137" t="str">
        <f>_xlfn.XLOOKUP(__xlnm._FilterDatabase_158[[#This Row],[SAPSA Number]],'DS Point summary'!A:A,'DS Point summary'!D:D)</f>
        <v>LT</v>
      </c>
      <c r="F87" s="19" t="str">
        <f ca="1">_xlfn.XLOOKUP(__xlnm._FilterDatabase_158[[#This Row],[SAPSA Number]],'DS Point summary'!A:A,'DS Point summary'!E:E)</f>
        <v xml:space="preserve"> </v>
      </c>
      <c r="G87" s="21">
        <f ca="1">_xlfn.XLOOKUP(__xlnm._FilterDatabase_158[[#This Row],[SAPSA Number]],'DS Point summary'!A:A,'DS Point summary'!F:F)</f>
        <v>49</v>
      </c>
      <c r="H87" s="21" t="s">
        <v>682</v>
      </c>
      <c r="I87" s="37">
        <f t="shared" si="7"/>
        <v>0</v>
      </c>
      <c r="J87" s="24">
        <f t="shared" si="8"/>
        <v>0</v>
      </c>
      <c r="K87" s="25">
        <v>0</v>
      </c>
      <c r="L87" s="26">
        <v>0</v>
      </c>
      <c r="M87" s="25">
        <v>0</v>
      </c>
      <c r="N87" s="26">
        <v>0</v>
      </c>
      <c r="O87" s="25">
        <v>0</v>
      </c>
      <c r="P87" s="26">
        <v>0</v>
      </c>
      <c r="Q87" s="25">
        <v>0</v>
      </c>
      <c r="R87" s="26">
        <v>0</v>
      </c>
      <c r="S87" s="25">
        <v>0</v>
      </c>
      <c r="T87" s="26">
        <v>0</v>
      </c>
      <c r="U87" s="25">
        <v>0</v>
      </c>
      <c r="V87" s="26">
        <v>0</v>
      </c>
    </row>
    <row r="88" spans="1:22" x14ac:dyDescent="0.25">
      <c r="A88" s="34">
        <f t="shared" si="6"/>
        <v>18</v>
      </c>
      <c r="B88" s="35">
        <v>3703</v>
      </c>
      <c r="C88" s="129" t="str">
        <f>_xlfn.XLOOKUP(__xlnm._FilterDatabase_158[[#This Row],[SAPSA Number]],'DS Point summary'!A:A,'DS Point summary'!B:B)</f>
        <v>Gregory Andrew</v>
      </c>
      <c r="D88" s="129" t="str">
        <f>_xlfn.XLOOKUP(__xlnm._FilterDatabase_158[[#This Row],[SAPSA Number]],'DS Point summary'!A:A,'DS Point summary'!C:C)</f>
        <v>Salzwedel</v>
      </c>
      <c r="E88" s="137" t="str">
        <f>_xlfn.XLOOKUP(__xlnm._FilterDatabase_158[[#This Row],[SAPSA Number]],'DS Point summary'!A:A,'DS Point summary'!D:D)</f>
        <v>G</v>
      </c>
      <c r="F88" s="19" t="str">
        <f ca="1">_xlfn.XLOOKUP(__xlnm._FilterDatabase_158[[#This Row],[SAPSA Number]],'DS Point summary'!A:A,'DS Point summary'!E:E)</f>
        <v>S</v>
      </c>
      <c r="G88" s="21">
        <f ca="1">_xlfn.XLOOKUP(__xlnm._FilterDatabase_158[[#This Row],[SAPSA Number]],'DS Point summary'!A:A,'DS Point summary'!F:F)</f>
        <v>53</v>
      </c>
      <c r="H88" s="21" t="s">
        <v>682</v>
      </c>
      <c r="I88" s="37">
        <f t="shared" si="7"/>
        <v>0</v>
      </c>
      <c r="J88" s="24">
        <f t="shared" si="8"/>
        <v>0</v>
      </c>
      <c r="K88" s="25">
        <v>0</v>
      </c>
      <c r="L88" s="26">
        <v>0</v>
      </c>
      <c r="M88" s="25">
        <v>0</v>
      </c>
      <c r="N88" s="26">
        <v>0</v>
      </c>
      <c r="O88" s="25">
        <v>0</v>
      </c>
      <c r="P88" s="26">
        <v>0</v>
      </c>
      <c r="Q88" s="25">
        <v>0</v>
      </c>
      <c r="R88" s="26">
        <v>0</v>
      </c>
      <c r="S88" s="25">
        <v>0</v>
      </c>
      <c r="T88" s="26">
        <v>0</v>
      </c>
      <c r="U88" s="25">
        <v>0</v>
      </c>
      <c r="V88" s="26">
        <v>0</v>
      </c>
    </row>
    <row r="89" spans="1:22" x14ac:dyDescent="0.25">
      <c r="A89" s="34">
        <f t="shared" si="6"/>
        <v>18</v>
      </c>
      <c r="B89" s="35">
        <v>3209</v>
      </c>
      <c r="C89" s="129" t="str">
        <f>_xlfn.XLOOKUP(__xlnm._FilterDatabase_158[[#This Row],[SAPSA Number]],'DS Point summary'!A:A,'DS Point summary'!B:B)</f>
        <v>Mark Theo</v>
      </c>
      <c r="D89" s="129" t="str">
        <f>_xlfn.XLOOKUP(__xlnm._FilterDatabase_158[[#This Row],[SAPSA Number]],'DS Point summary'!A:A,'DS Point summary'!C:C)</f>
        <v>Schuurmans</v>
      </c>
      <c r="E89" s="137" t="str">
        <f>_xlfn.XLOOKUP(__xlnm._FilterDatabase_158[[#This Row],[SAPSA Number]],'DS Point summary'!A:A,'DS Point summary'!D:D)</f>
        <v>MT</v>
      </c>
      <c r="F89" s="19" t="str">
        <f>_xlfn.XLOOKUP(__xlnm._FilterDatabase_158[[#This Row],[SAPSA Number]],'DS Point summary'!A:A,'DS Point summary'!E:E)</f>
        <v>S</v>
      </c>
      <c r="G89" s="21">
        <f ca="1">_xlfn.XLOOKUP(__xlnm._FilterDatabase_158[[#This Row],[SAPSA Number]],'DS Point summary'!A:A,'DS Point summary'!F:F)</f>
        <v>51</v>
      </c>
      <c r="H89" s="21" t="s">
        <v>682</v>
      </c>
      <c r="I89" s="37">
        <f t="shared" si="7"/>
        <v>0</v>
      </c>
      <c r="J89" s="24">
        <f t="shared" si="8"/>
        <v>0</v>
      </c>
      <c r="K89" s="25">
        <v>0</v>
      </c>
      <c r="L89" s="26">
        <v>0</v>
      </c>
      <c r="M89" s="25">
        <v>0</v>
      </c>
      <c r="N89" s="26">
        <v>0</v>
      </c>
      <c r="O89" s="25">
        <v>0</v>
      </c>
      <c r="P89" s="26">
        <v>0</v>
      </c>
      <c r="Q89" s="25">
        <v>0</v>
      </c>
      <c r="R89" s="26">
        <v>0</v>
      </c>
      <c r="S89" s="25">
        <v>0</v>
      </c>
      <c r="T89" s="26">
        <v>0</v>
      </c>
      <c r="U89" s="25">
        <v>0</v>
      </c>
      <c r="V89" s="26">
        <v>0</v>
      </c>
    </row>
    <row r="90" spans="1:22" x14ac:dyDescent="0.25">
      <c r="A90" s="34">
        <f t="shared" si="6"/>
        <v>18</v>
      </c>
      <c r="B90" s="35">
        <v>4966</v>
      </c>
      <c r="C90" s="129" t="str">
        <f>_xlfn.XLOOKUP(__xlnm._FilterDatabase_158[[#This Row],[SAPSA Number]],'DS Point summary'!A:A,'DS Point summary'!B:B)</f>
        <v>Costantinos</v>
      </c>
      <c r="D90" s="129" t="str">
        <f>_xlfn.XLOOKUP(__xlnm._FilterDatabase_158[[#This Row],[SAPSA Number]],'DS Point summary'!A:A,'DS Point summary'!C:C)</f>
        <v>Seindis</v>
      </c>
      <c r="E90" s="137" t="str">
        <f>_xlfn.XLOOKUP(__xlnm._FilterDatabase_158[[#This Row],[SAPSA Number]],'DS Point summary'!A:A,'DS Point summary'!D:D)</f>
        <v>C</v>
      </c>
      <c r="F90" s="19" t="str">
        <f ca="1">_xlfn.XLOOKUP(__xlnm._FilterDatabase_158[[#This Row],[SAPSA Number]],'DS Point summary'!A:A,'DS Point summary'!E:E)</f>
        <v xml:space="preserve"> </v>
      </c>
      <c r="G90" s="21">
        <f ca="1">_xlfn.XLOOKUP(__xlnm._FilterDatabase_158[[#This Row],[SAPSA Number]],'DS Point summary'!A:A,'DS Point summary'!F:F)</f>
        <v>33</v>
      </c>
      <c r="H90" s="21" t="s">
        <v>682</v>
      </c>
      <c r="I90" s="37">
        <f t="shared" si="7"/>
        <v>0</v>
      </c>
      <c r="J90" s="24">
        <f t="shared" si="8"/>
        <v>0</v>
      </c>
      <c r="K90" s="25">
        <v>0</v>
      </c>
      <c r="L90" s="26">
        <v>0</v>
      </c>
      <c r="M90" s="25">
        <v>0</v>
      </c>
      <c r="N90" s="26">
        <v>0</v>
      </c>
      <c r="O90" s="25">
        <v>0</v>
      </c>
      <c r="P90" s="26">
        <v>0</v>
      </c>
      <c r="Q90" s="25">
        <v>0</v>
      </c>
      <c r="R90" s="26">
        <v>0</v>
      </c>
      <c r="S90" s="25">
        <v>0</v>
      </c>
      <c r="T90" s="26">
        <v>0</v>
      </c>
      <c r="U90" s="25">
        <v>0</v>
      </c>
      <c r="V90" s="26">
        <v>0</v>
      </c>
    </row>
    <row r="91" spans="1:22" x14ac:dyDescent="0.25">
      <c r="A91" s="38">
        <f t="shared" ref="A91:A123" si="9">RANK(J91,J$2:J$135,0)</f>
        <v>18</v>
      </c>
      <c r="B91" s="48">
        <v>1550</v>
      </c>
      <c r="C91" s="129" t="str">
        <f>_xlfn.XLOOKUP(__xlnm._FilterDatabase_158[[#This Row],[SAPSA Number]],'DS Point summary'!A:A,'DS Point summary'!B:B)</f>
        <v>Christopher Mark</v>
      </c>
      <c r="D91" s="129" t="str">
        <f>_xlfn.XLOOKUP(__xlnm._FilterDatabase_158[[#This Row],[SAPSA Number]],'DS Point summary'!A:A,'DS Point summary'!C:C)</f>
        <v>Shadwell</v>
      </c>
      <c r="E91" s="137" t="str">
        <f>_xlfn.XLOOKUP(__xlnm._FilterDatabase_158[[#This Row],[SAPSA Number]],'DS Point summary'!A:A,'DS Point summary'!D:D)</f>
        <v>CM</v>
      </c>
      <c r="F91" s="19" t="str">
        <f ca="1">_xlfn.XLOOKUP(__xlnm._FilterDatabase_158[[#This Row],[SAPSA Number]],'DS Point summary'!A:A,'DS Point summary'!E:E)</f>
        <v xml:space="preserve"> </v>
      </c>
      <c r="G91" s="21">
        <f ca="1">_xlfn.XLOOKUP(__xlnm._FilterDatabase_158[[#This Row],[SAPSA Number]],'DS Point summary'!A:A,'DS Point summary'!F:F)</f>
        <v>34</v>
      </c>
      <c r="H91" s="21" t="s">
        <v>682</v>
      </c>
      <c r="I91" s="37">
        <f t="shared" si="7"/>
        <v>0</v>
      </c>
      <c r="J91" s="24">
        <f t="shared" si="8"/>
        <v>0</v>
      </c>
      <c r="K91" s="25">
        <v>0</v>
      </c>
      <c r="L91" s="26">
        <v>0</v>
      </c>
      <c r="M91" s="25">
        <v>0</v>
      </c>
      <c r="N91" s="26">
        <v>0</v>
      </c>
      <c r="O91" s="25">
        <v>0</v>
      </c>
      <c r="P91" s="26">
        <v>0</v>
      </c>
      <c r="Q91" s="25">
        <v>0</v>
      </c>
      <c r="R91" s="26">
        <v>0</v>
      </c>
      <c r="S91" s="25">
        <v>0</v>
      </c>
      <c r="T91" s="26">
        <v>0</v>
      </c>
      <c r="U91" s="25">
        <v>0</v>
      </c>
      <c r="V91" s="26">
        <v>0</v>
      </c>
    </row>
    <row r="92" spans="1:22" x14ac:dyDescent="0.25">
      <c r="A92" s="38">
        <f t="shared" si="9"/>
        <v>18</v>
      </c>
      <c r="B92" s="35">
        <v>4272</v>
      </c>
      <c r="C92" s="129" t="str">
        <f>_xlfn.XLOOKUP(__xlnm._FilterDatabase_158[[#This Row],[SAPSA Number]],'DS Point summary'!A:A,'DS Point summary'!B:B)</f>
        <v>Theuns Fichardt</v>
      </c>
      <c r="D92" s="129" t="str">
        <f>_xlfn.XLOOKUP(__xlnm._FilterDatabase_158[[#This Row],[SAPSA Number]],'DS Point summary'!A:A,'DS Point summary'!C:C)</f>
        <v>Skea</v>
      </c>
      <c r="E92" s="137" t="str">
        <f>_xlfn.XLOOKUP(__xlnm._FilterDatabase_158[[#This Row],[SAPSA Number]],'DS Point summary'!A:A,'DS Point summary'!D:D)</f>
        <v>TF</v>
      </c>
      <c r="F92" s="19" t="str">
        <f ca="1">_xlfn.XLOOKUP(__xlnm._FilterDatabase_158[[#This Row],[SAPSA Number]],'DS Point summary'!A:A,'DS Point summary'!E:E)</f>
        <v xml:space="preserve"> </v>
      </c>
      <c r="G92" s="21">
        <f ca="1">_xlfn.XLOOKUP(__xlnm._FilterDatabase_158[[#This Row],[SAPSA Number]],'DS Point summary'!A:A,'DS Point summary'!F:F)</f>
        <v>49</v>
      </c>
      <c r="H92" s="21" t="s">
        <v>682</v>
      </c>
      <c r="I92" s="37">
        <f t="shared" si="7"/>
        <v>0</v>
      </c>
      <c r="J92" s="24">
        <f t="shared" si="8"/>
        <v>0</v>
      </c>
      <c r="K92" s="25">
        <v>0</v>
      </c>
      <c r="L92" s="26">
        <v>0</v>
      </c>
      <c r="M92" s="25">
        <v>0</v>
      </c>
      <c r="N92" s="26">
        <v>0</v>
      </c>
      <c r="O92" s="25">
        <v>0</v>
      </c>
      <c r="P92" s="26">
        <v>0</v>
      </c>
      <c r="Q92" s="25">
        <v>0</v>
      </c>
      <c r="R92" s="26">
        <v>0</v>
      </c>
      <c r="S92" s="25">
        <v>0</v>
      </c>
      <c r="T92" s="26">
        <v>0</v>
      </c>
      <c r="U92" s="25">
        <v>0</v>
      </c>
      <c r="V92" s="26">
        <v>0</v>
      </c>
    </row>
    <row r="93" spans="1:22" x14ac:dyDescent="0.25">
      <c r="A93" s="34">
        <f t="shared" si="9"/>
        <v>18</v>
      </c>
      <c r="B93" s="35">
        <v>572</v>
      </c>
      <c r="C93" s="129" t="str">
        <f>_xlfn.XLOOKUP(__xlnm._FilterDatabase_158[[#This Row],[SAPSA Number]],'DS Point summary'!A:A,'DS Point summary'!B:B)</f>
        <v>DJ</v>
      </c>
      <c r="D93" s="129" t="str">
        <f>_xlfn.XLOOKUP(__xlnm._FilterDatabase_158[[#This Row],[SAPSA Number]],'DS Point summary'!A:A,'DS Point summary'!C:C)</f>
        <v>Smith</v>
      </c>
      <c r="E93" s="137" t="str">
        <f>_xlfn.XLOOKUP(__xlnm._FilterDatabase_158[[#This Row],[SAPSA Number]],'DS Point summary'!A:A,'DS Point summary'!D:D)</f>
        <v>DJ</v>
      </c>
      <c r="F93" s="19" t="str">
        <f ca="1">_xlfn.XLOOKUP(__xlnm._FilterDatabase_158[[#This Row],[SAPSA Number]],'DS Point summary'!A:A,'DS Point summary'!E:E)</f>
        <v>S</v>
      </c>
      <c r="G93" s="21">
        <f ca="1">_xlfn.XLOOKUP(__xlnm._FilterDatabase_158[[#This Row],[SAPSA Number]],'DS Point summary'!A:A,'DS Point summary'!F:F)</f>
        <v>57</v>
      </c>
      <c r="H93" s="21" t="s">
        <v>682</v>
      </c>
      <c r="I93" s="37">
        <f t="shared" si="7"/>
        <v>0</v>
      </c>
      <c r="J93" s="24">
        <f t="shared" si="8"/>
        <v>0</v>
      </c>
      <c r="K93" s="25">
        <v>0</v>
      </c>
      <c r="L93" s="26">
        <v>0</v>
      </c>
      <c r="M93" s="25">
        <v>0</v>
      </c>
      <c r="N93" s="26">
        <v>0</v>
      </c>
      <c r="O93" s="25">
        <v>0</v>
      </c>
      <c r="P93" s="26">
        <v>0</v>
      </c>
      <c r="Q93" s="25">
        <v>0</v>
      </c>
      <c r="R93" s="26">
        <v>0</v>
      </c>
      <c r="S93" s="25">
        <v>0</v>
      </c>
      <c r="T93" s="26">
        <v>0</v>
      </c>
      <c r="U93" s="25">
        <v>0</v>
      </c>
      <c r="V93" s="26">
        <v>0</v>
      </c>
    </row>
    <row r="94" spans="1:22" x14ac:dyDescent="0.25">
      <c r="A94" s="34">
        <f t="shared" si="9"/>
        <v>18</v>
      </c>
      <c r="B94" s="35">
        <v>1321</v>
      </c>
      <c r="C94" s="129" t="str">
        <f>_xlfn.XLOOKUP(__xlnm._FilterDatabase_158[[#This Row],[SAPSA Number]],'DS Point summary'!A:A,'DS Point summary'!B:B)</f>
        <v>Neal Monisen</v>
      </c>
      <c r="D94" s="129" t="str">
        <f>_xlfn.XLOOKUP(__xlnm._FilterDatabase_158[[#This Row],[SAPSA Number]],'DS Point summary'!A:A,'DS Point summary'!C:C)</f>
        <v>Sokay</v>
      </c>
      <c r="E94" s="137" t="str">
        <f>_xlfn.XLOOKUP(__xlnm._FilterDatabase_158[[#This Row],[SAPSA Number]],'DS Point summary'!A:A,'DS Point summary'!D:D)</f>
        <v>NM</v>
      </c>
      <c r="F94" s="19" t="str">
        <f ca="1">_xlfn.XLOOKUP(__xlnm._FilterDatabase_158[[#This Row],[SAPSA Number]],'DS Point summary'!A:A,'DS Point summary'!E:E)</f>
        <v xml:space="preserve"> </v>
      </c>
      <c r="G94" s="21">
        <f ca="1">_xlfn.XLOOKUP(__xlnm._FilterDatabase_158[[#This Row],[SAPSA Number]],'DS Point summary'!A:A,'DS Point summary'!F:F)</f>
        <v>49</v>
      </c>
      <c r="H94" s="21" t="s">
        <v>682</v>
      </c>
      <c r="I94" s="37">
        <f t="shared" si="7"/>
        <v>0</v>
      </c>
      <c r="J94" s="24">
        <f t="shared" si="8"/>
        <v>0</v>
      </c>
      <c r="K94" s="25">
        <v>0</v>
      </c>
      <c r="L94" s="26">
        <v>0</v>
      </c>
      <c r="M94" s="25">
        <v>0</v>
      </c>
      <c r="N94" s="26">
        <v>0</v>
      </c>
      <c r="O94" s="25">
        <v>0</v>
      </c>
      <c r="P94" s="26">
        <v>0</v>
      </c>
      <c r="Q94" s="25">
        <v>0</v>
      </c>
      <c r="R94" s="26">
        <v>0</v>
      </c>
      <c r="S94" s="25">
        <v>0</v>
      </c>
      <c r="T94" s="26">
        <v>0</v>
      </c>
      <c r="U94" s="25">
        <v>0</v>
      </c>
      <c r="V94" s="26">
        <v>0</v>
      </c>
    </row>
    <row r="95" spans="1:22" x14ac:dyDescent="0.25">
      <c r="A95" s="34">
        <f t="shared" si="9"/>
        <v>18</v>
      </c>
      <c r="B95" s="35">
        <v>3832</v>
      </c>
      <c r="C95" s="129" t="str">
        <f>_xlfn.XLOOKUP(__xlnm._FilterDatabase_158[[#This Row],[SAPSA Number]],'DS Point summary'!A:A,'DS Point summary'!B:B)</f>
        <v>Dion Rowlands</v>
      </c>
      <c r="D95" s="129" t="str">
        <f>_xlfn.XLOOKUP(__xlnm._FilterDatabase_158[[#This Row],[SAPSA Number]],'DS Point summary'!A:A,'DS Point summary'!C:C)</f>
        <v>Stead</v>
      </c>
      <c r="E95" s="137" t="str">
        <f>_xlfn.XLOOKUP(__xlnm._FilterDatabase_158[[#This Row],[SAPSA Number]],'DS Point summary'!A:A,'DS Point summary'!D:D)</f>
        <v>DR</v>
      </c>
      <c r="F95" s="19" t="str">
        <f>_xlfn.XLOOKUP(__xlnm._FilterDatabase_158[[#This Row],[SAPSA Number]],'DS Point summary'!A:A,'DS Point summary'!E:E)</f>
        <v>S</v>
      </c>
      <c r="G95" s="21">
        <f ca="1">_xlfn.XLOOKUP(__xlnm._FilterDatabase_158[[#This Row],[SAPSA Number]],'DS Point summary'!A:A,'DS Point summary'!F:F)</f>
        <v>50</v>
      </c>
      <c r="H95" s="21" t="s">
        <v>682</v>
      </c>
      <c r="I95" s="37">
        <f t="shared" si="7"/>
        <v>0</v>
      </c>
      <c r="J95" s="24">
        <f t="shared" si="8"/>
        <v>0</v>
      </c>
      <c r="K95" s="25">
        <v>0</v>
      </c>
      <c r="L95" s="26">
        <v>0</v>
      </c>
      <c r="M95" s="25">
        <v>0</v>
      </c>
      <c r="N95" s="26">
        <v>0</v>
      </c>
      <c r="O95" s="25">
        <v>0</v>
      </c>
      <c r="P95" s="26">
        <v>0</v>
      </c>
      <c r="Q95" s="25">
        <v>0</v>
      </c>
      <c r="R95" s="26">
        <v>0</v>
      </c>
      <c r="S95" s="25">
        <v>0</v>
      </c>
      <c r="T95" s="26">
        <v>0</v>
      </c>
      <c r="U95" s="25">
        <v>0</v>
      </c>
      <c r="V95" s="26">
        <v>0</v>
      </c>
    </row>
    <row r="96" spans="1:22" x14ac:dyDescent="0.25">
      <c r="A96" s="34">
        <f t="shared" si="9"/>
        <v>18</v>
      </c>
      <c r="B96" s="35">
        <v>2688</v>
      </c>
      <c r="C96" s="129" t="str">
        <f>_xlfn.XLOOKUP(__xlnm._FilterDatabase_158[[#This Row],[SAPSA Number]],'DS Point summary'!A:A,'DS Point summary'!B:B)</f>
        <v>Durandt Hendrik</v>
      </c>
      <c r="D96" s="129" t="str">
        <f>_xlfn.XLOOKUP(__xlnm._FilterDatabase_158[[#This Row],[SAPSA Number]],'DS Point summary'!A:A,'DS Point summary'!C:C)</f>
        <v>Storm</v>
      </c>
      <c r="E96" s="137" t="str">
        <f>_xlfn.XLOOKUP(__xlnm._FilterDatabase_158[[#This Row],[SAPSA Number]],'DS Point summary'!A:A,'DS Point summary'!D:D)</f>
        <v>DH</v>
      </c>
      <c r="F96" s="19" t="str">
        <f ca="1">_xlfn.XLOOKUP(__xlnm._FilterDatabase_158[[#This Row],[SAPSA Number]],'DS Point summary'!A:A,'DS Point summary'!E:E)</f>
        <v>Jnr</v>
      </c>
      <c r="G96" s="21">
        <f ca="1">_xlfn.XLOOKUP(__xlnm._FilterDatabase_158[[#This Row],[SAPSA Number]],'DS Point summary'!A:A,'DS Point summary'!F:F)</f>
        <v>20</v>
      </c>
      <c r="H96" s="21" t="s">
        <v>682</v>
      </c>
      <c r="I96" s="37">
        <f t="shared" si="7"/>
        <v>0</v>
      </c>
      <c r="J96" s="24">
        <f t="shared" si="8"/>
        <v>0</v>
      </c>
      <c r="K96" s="25">
        <v>0</v>
      </c>
      <c r="L96" s="26">
        <v>0</v>
      </c>
      <c r="M96" s="25">
        <v>0</v>
      </c>
      <c r="N96" s="26">
        <v>0</v>
      </c>
      <c r="O96" s="25">
        <v>0</v>
      </c>
      <c r="P96" s="26">
        <v>0</v>
      </c>
      <c r="Q96" s="25">
        <v>0</v>
      </c>
      <c r="R96" s="26">
        <v>0</v>
      </c>
      <c r="S96" s="25">
        <v>0</v>
      </c>
      <c r="T96" s="26">
        <v>0</v>
      </c>
      <c r="U96" s="25">
        <v>0</v>
      </c>
      <c r="V96" s="26">
        <v>0</v>
      </c>
    </row>
    <row r="97" spans="1:22" x14ac:dyDescent="0.25">
      <c r="A97" s="34">
        <f t="shared" si="9"/>
        <v>18</v>
      </c>
      <c r="B97" s="35">
        <v>3836</v>
      </c>
      <c r="C97" s="129" t="str">
        <f>_xlfn.XLOOKUP(__xlnm._FilterDatabase_158[[#This Row],[SAPSA Number]],'DS Point summary'!A:A,'DS Point summary'!B:B)</f>
        <v>Deon</v>
      </c>
      <c r="D97" s="129" t="str">
        <f>_xlfn.XLOOKUP(__xlnm._FilterDatabase_158[[#This Row],[SAPSA Number]],'DS Point summary'!A:A,'DS Point summary'!C:C)</f>
        <v>Storm</v>
      </c>
      <c r="E97" s="137" t="str">
        <f>_xlfn.XLOOKUP(__xlnm._FilterDatabase_158[[#This Row],[SAPSA Number]],'DS Point summary'!A:A,'DS Point summary'!D:D)</f>
        <v>D</v>
      </c>
      <c r="F97" s="19" t="str">
        <f ca="1">_xlfn.XLOOKUP(__xlnm._FilterDatabase_158[[#This Row],[SAPSA Number]],'DS Point summary'!A:A,'DS Point summary'!E:E)</f>
        <v>SS</v>
      </c>
      <c r="G97" s="21">
        <f ca="1">_xlfn.XLOOKUP(__xlnm._FilterDatabase_158[[#This Row],[SAPSA Number]],'DS Point summary'!A:A,'DS Point summary'!F:F)</f>
        <v>65</v>
      </c>
      <c r="H97" s="21" t="s">
        <v>682</v>
      </c>
      <c r="I97" s="37">
        <f t="shared" si="7"/>
        <v>0</v>
      </c>
      <c r="J97" s="24">
        <f t="shared" si="8"/>
        <v>0</v>
      </c>
      <c r="K97" s="25">
        <v>0</v>
      </c>
      <c r="L97" s="26">
        <v>0</v>
      </c>
      <c r="M97" s="25">
        <v>0</v>
      </c>
      <c r="N97" s="26">
        <v>0</v>
      </c>
      <c r="O97" s="25">
        <v>0</v>
      </c>
      <c r="P97" s="26">
        <v>0</v>
      </c>
      <c r="Q97" s="25">
        <v>0</v>
      </c>
      <c r="R97" s="26">
        <v>0</v>
      </c>
      <c r="S97" s="25">
        <v>0</v>
      </c>
      <c r="T97" s="26">
        <v>0</v>
      </c>
      <c r="U97" s="25">
        <v>0</v>
      </c>
      <c r="V97" s="26">
        <v>0</v>
      </c>
    </row>
    <row r="98" spans="1:22" x14ac:dyDescent="0.25">
      <c r="A98" s="34">
        <f t="shared" si="9"/>
        <v>18</v>
      </c>
      <c r="B98" s="35">
        <v>475</v>
      </c>
      <c r="C98" s="129" t="str">
        <f>_xlfn.XLOOKUP(__xlnm._FilterDatabase_158[[#This Row],[SAPSA Number]],'DS Point summary'!A:A,'DS Point summary'!B:B)</f>
        <v>Wynand Johannes</v>
      </c>
      <c r="D98" s="129" t="str">
        <f>_xlfn.XLOOKUP(__xlnm._FilterDatabase_158[[#This Row],[SAPSA Number]],'DS Point summary'!A:A,'DS Point summary'!C:C)</f>
        <v>Strydom</v>
      </c>
      <c r="E98" s="137" t="str">
        <f>_xlfn.XLOOKUP(__xlnm._FilterDatabase_158[[#This Row],[SAPSA Number]],'DS Point summary'!A:A,'DS Point summary'!D:D)</f>
        <v>WJ</v>
      </c>
      <c r="F98" s="19" t="str">
        <f ca="1">_xlfn.XLOOKUP(__xlnm._FilterDatabase_158[[#This Row],[SAPSA Number]],'DS Point summary'!A:A,'DS Point summary'!E:E)</f>
        <v xml:space="preserve"> </v>
      </c>
      <c r="G98" s="21">
        <f ca="1">_xlfn.XLOOKUP(__xlnm._FilterDatabase_158[[#This Row],[SAPSA Number]],'DS Point summary'!A:A,'DS Point summary'!F:F)</f>
        <v>49</v>
      </c>
      <c r="H98" s="21" t="s">
        <v>682</v>
      </c>
      <c r="I98" s="37">
        <f t="shared" ref="I98:I123" si="10">(IF(K98&gt;0,1,0)+(IF(L98&gt;0,1,0))+(IF(M98&gt;0,1,0))+(IF(N98&gt;0,1,0))+(IF(O98&gt;0,1,0))+(IF(P98&gt;0,1,0))+(IF(Q98&gt;0,1,0))+(IF(R98&gt;0,1,0))+(IF(S98&gt;0,1,0))+(IF(T98&gt;0,1,0))+(IF(U98&gt;0,1,0))+(IF(V98&gt;0,1,0)))</f>
        <v>0</v>
      </c>
      <c r="J98" s="24">
        <f t="shared" ref="J98:J123" si="11">(LARGE(K98:U98,1)+LARGE(K98:U98,2)+LARGE(K98:U98,3)+LARGE(K98:U98,4)+LARGE(K98:U98,5))/5</f>
        <v>0</v>
      </c>
      <c r="K98" s="25">
        <v>0</v>
      </c>
      <c r="L98" s="26">
        <v>0</v>
      </c>
      <c r="M98" s="25">
        <v>0</v>
      </c>
      <c r="N98" s="26">
        <v>0</v>
      </c>
      <c r="O98" s="25">
        <v>0</v>
      </c>
      <c r="P98" s="26">
        <v>0</v>
      </c>
      <c r="Q98" s="25">
        <v>0</v>
      </c>
      <c r="R98" s="26">
        <v>0</v>
      </c>
      <c r="S98" s="25">
        <v>0</v>
      </c>
      <c r="T98" s="26">
        <v>0</v>
      </c>
      <c r="U98" s="25">
        <v>0</v>
      </c>
      <c r="V98" s="26">
        <v>0</v>
      </c>
    </row>
    <row r="99" spans="1:22" x14ac:dyDescent="0.25">
      <c r="A99" s="34">
        <f t="shared" si="9"/>
        <v>18</v>
      </c>
      <c r="B99" s="53">
        <v>269</v>
      </c>
      <c r="C99" s="129" t="str">
        <f>_xlfn.XLOOKUP(__xlnm._FilterDatabase_158[[#This Row],[SAPSA Number]],'DS Point summary'!A:A,'DS Point summary'!B:B)</f>
        <v>Ruark</v>
      </c>
      <c r="D99" s="129" t="str">
        <f>_xlfn.XLOOKUP(__xlnm._FilterDatabase_158[[#This Row],[SAPSA Number]],'DS Point summary'!A:A,'DS Point summary'!C:C)</f>
        <v>Swanepoel</v>
      </c>
      <c r="E99" s="137" t="str">
        <f>_xlfn.XLOOKUP(__xlnm._FilterDatabase_158[[#This Row],[SAPSA Number]],'DS Point summary'!A:A,'DS Point summary'!D:D)</f>
        <v>R</v>
      </c>
      <c r="F99" s="19" t="str">
        <f ca="1">_xlfn.XLOOKUP(__xlnm._FilterDatabase_158[[#This Row],[SAPSA Number]],'DS Point summary'!A:A,'DS Point summary'!E:E)</f>
        <v xml:space="preserve"> </v>
      </c>
      <c r="G99" s="21">
        <f ca="1">_xlfn.XLOOKUP(__xlnm._FilterDatabase_158[[#This Row],[SAPSA Number]],'DS Point summary'!A:A,'DS Point summary'!F:F)</f>
        <v>39</v>
      </c>
      <c r="H99" s="21" t="s">
        <v>682</v>
      </c>
      <c r="I99" s="37">
        <f t="shared" si="10"/>
        <v>0</v>
      </c>
      <c r="J99" s="24">
        <f t="shared" si="11"/>
        <v>0</v>
      </c>
      <c r="K99" s="25">
        <v>0</v>
      </c>
      <c r="L99" s="26">
        <v>0</v>
      </c>
      <c r="M99" s="25">
        <v>0</v>
      </c>
      <c r="N99" s="26">
        <v>0</v>
      </c>
      <c r="O99" s="25">
        <v>0</v>
      </c>
      <c r="P99" s="26">
        <v>0</v>
      </c>
      <c r="Q99" s="25">
        <v>0</v>
      </c>
      <c r="R99" s="26">
        <v>0</v>
      </c>
      <c r="S99" s="25">
        <v>0</v>
      </c>
      <c r="T99" s="26">
        <v>0</v>
      </c>
      <c r="U99" s="25">
        <v>0</v>
      </c>
      <c r="V99" s="26">
        <v>0</v>
      </c>
    </row>
    <row r="100" spans="1:22" x14ac:dyDescent="0.25">
      <c r="A100" s="34">
        <f t="shared" si="9"/>
        <v>18</v>
      </c>
      <c r="B100" s="35">
        <v>4858</v>
      </c>
      <c r="C100" s="129" t="str">
        <f>_xlfn.XLOOKUP(__xlnm._FilterDatabase_158[[#This Row],[SAPSA Number]],'DS Point summary'!A:A,'DS Point summary'!B:B)</f>
        <v>Jacques</v>
      </c>
      <c r="D100" s="129" t="str">
        <f>_xlfn.XLOOKUP(__xlnm._FilterDatabase_158[[#This Row],[SAPSA Number]],'DS Point summary'!A:A,'DS Point summary'!C:C)</f>
        <v>Swanepoel</v>
      </c>
      <c r="E100" s="137" t="str">
        <f>_xlfn.XLOOKUP(__xlnm._FilterDatabase_158[[#This Row],[SAPSA Number]],'DS Point summary'!A:A,'DS Point summary'!D:D)</f>
        <v>J</v>
      </c>
      <c r="F100" s="19" t="str">
        <f ca="1">_xlfn.XLOOKUP(__xlnm._FilterDatabase_158[[#This Row],[SAPSA Number]],'DS Point summary'!A:A,'DS Point summary'!E:E)</f>
        <v xml:space="preserve"> </v>
      </c>
      <c r="G100" s="21">
        <f ca="1">_xlfn.XLOOKUP(__xlnm._FilterDatabase_158[[#This Row],[SAPSA Number]],'DS Point summary'!A:A,'DS Point summary'!F:F)</f>
        <v>28</v>
      </c>
      <c r="H100" s="21" t="s">
        <v>682</v>
      </c>
      <c r="I100" s="37">
        <f t="shared" si="10"/>
        <v>0</v>
      </c>
      <c r="J100" s="24">
        <f t="shared" si="11"/>
        <v>0</v>
      </c>
      <c r="K100" s="25">
        <v>0</v>
      </c>
      <c r="L100" s="26">
        <v>0</v>
      </c>
      <c r="M100" s="25">
        <v>0</v>
      </c>
      <c r="N100" s="26">
        <v>0</v>
      </c>
      <c r="O100" s="25">
        <v>0</v>
      </c>
      <c r="P100" s="26">
        <v>0</v>
      </c>
      <c r="Q100" s="25">
        <v>0</v>
      </c>
      <c r="R100" s="26">
        <v>0</v>
      </c>
      <c r="S100" s="25">
        <v>0</v>
      </c>
      <c r="T100" s="26">
        <v>0</v>
      </c>
      <c r="U100" s="25">
        <v>0</v>
      </c>
      <c r="V100" s="26">
        <v>0</v>
      </c>
    </row>
    <row r="101" spans="1:22" x14ac:dyDescent="0.25">
      <c r="A101" s="34">
        <f t="shared" si="9"/>
        <v>18</v>
      </c>
      <c r="B101" s="35">
        <v>2960</v>
      </c>
      <c r="C101" s="129" t="str">
        <f>_xlfn.XLOOKUP(__xlnm._FilterDatabase_158[[#This Row],[SAPSA Number]],'DS Point summary'!A:A,'DS Point summary'!B:B)</f>
        <v>Henno</v>
      </c>
      <c r="D101" s="129" t="str">
        <f>_xlfn.XLOOKUP(__xlnm._FilterDatabase_158[[#This Row],[SAPSA Number]],'DS Point summary'!A:A,'DS Point summary'!C:C)</f>
        <v>Terblanche</v>
      </c>
      <c r="E101" s="137" t="str">
        <f>_xlfn.XLOOKUP(__xlnm._FilterDatabase_158[[#This Row],[SAPSA Number]],'DS Point summary'!A:A,'DS Point summary'!D:D)</f>
        <v>H</v>
      </c>
      <c r="F101" s="19" t="str">
        <f ca="1">_xlfn.XLOOKUP(__xlnm._FilterDatabase_158[[#This Row],[SAPSA Number]],'DS Point summary'!A:A,'DS Point summary'!E:E)</f>
        <v xml:space="preserve"> </v>
      </c>
      <c r="G101" s="21">
        <f ca="1">_xlfn.XLOOKUP(__xlnm._FilterDatabase_158[[#This Row],[SAPSA Number]],'DS Point summary'!A:A,'DS Point summary'!F:F)</f>
        <v>45</v>
      </c>
      <c r="H101" s="21" t="s">
        <v>682</v>
      </c>
      <c r="I101" s="37">
        <f t="shared" si="10"/>
        <v>0</v>
      </c>
      <c r="J101" s="24">
        <f t="shared" si="11"/>
        <v>0</v>
      </c>
      <c r="K101" s="25">
        <v>0</v>
      </c>
      <c r="L101" s="26">
        <v>0</v>
      </c>
      <c r="M101" s="25">
        <v>0</v>
      </c>
      <c r="N101" s="26">
        <v>0</v>
      </c>
      <c r="O101" s="25">
        <v>0</v>
      </c>
      <c r="P101" s="26">
        <v>0</v>
      </c>
      <c r="Q101" s="25">
        <v>0</v>
      </c>
      <c r="R101" s="26">
        <v>0</v>
      </c>
      <c r="S101" s="25">
        <v>0</v>
      </c>
      <c r="T101" s="26">
        <v>0</v>
      </c>
      <c r="U101" s="25">
        <v>0</v>
      </c>
      <c r="V101" s="26">
        <v>0</v>
      </c>
    </row>
    <row r="102" spans="1:22" x14ac:dyDescent="0.25">
      <c r="A102" s="34">
        <f t="shared" si="9"/>
        <v>18</v>
      </c>
      <c r="B102" s="35">
        <v>807</v>
      </c>
      <c r="C102" s="129" t="str">
        <f>_xlfn.XLOOKUP(__xlnm._FilterDatabase_158[[#This Row],[SAPSA Number]],'DS Point summary'!A:A,'DS Point summary'!B:B)</f>
        <v>Frederik Christoffel</v>
      </c>
      <c r="D102" s="129" t="str">
        <f>_xlfn.XLOOKUP(__xlnm._FilterDatabase_158[[#This Row],[SAPSA Number]],'DS Point summary'!A:A,'DS Point summary'!C:C)</f>
        <v>Truter</v>
      </c>
      <c r="E102" s="137" t="str">
        <f>_xlfn.XLOOKUP(__xlnm._FilterDatabase_158[[#This Row],[SAPSA Number]],'DS Point summary'!A:A,'DS Point summary'!D:D)</f>
        <v>FC</v>
      </c>
      <c r="F102" s="19" t="str">
        <f ca="1">_xlfn.XLOOKUP(__xlnm._FilterDatabase_158[[#This Row],[SAPSA Number]],'DS Point summary'!A:A,'DS Point summary'!E:E)</f>
        <v>Jnr</v>
      </c>
      <c r="G102" s="21">
        <f ca="1">_xlfn.XLOOKUP(__xlnm._FilterDatabase_158[[#This Row],[SAPSA Number]],'DS Point summary'!A:A,'DS Point summary'!F:F)</f>
        <v>20</v>
      </c>
      <c r="H102" s="21" t="s">
        <v>682</v>
      </c>
      <c r="I102" s="37">
        <f t="shared" si="10"/>
        <v>0</v>
      </c>
      <c r="J102" s="24">
        <f t="shared" si="11"/>
        <v>0</v>
      </c>
      <c r="K102" s="25">
        <v>0</v>
      </c>
      <c r="L102" s="26">
        <v>0</v>
      </c>
      <c r="M102" s="25">
        <v>0</v>
      </c>
      <c r="N102" s="26">
        <v>0</v>
      </c>
      <c r="O102" s="25">
        <v>0</v>
      </c>
      <c r="P102" s="26">
        <v>0</v>
      </c>
      <c r="Q102" s="25">
        <v>0</v>
      </c>
      <c r="R102" s="26">
        <v>0</v>
      </c>
      <c r="S102" s="25">
        <v>0</v>
      </c>
      <c r="T102" s="26">
        <v>0</v>
      </c>
      <c r="U102" s="25">
        <v>0</v>
      </c>
      <c r="V102" s="26">
        <v>0</v>
      </c>
    </row>
    <row r="103" spans="1:22" x14ac:dyDescent="0.25">
      <c r="A103" s="34">
        <f t="shared" si="9"/>
        <v>18</v>
      </c>
      <c r="B103" s="35">
        <v>1113</v>
      </c>
      <c r="C103" s="129" t="str">
        <f>_xlfn.XLOOKUP(__xlnm._FilterDatabase_158[[#This Row],[SAPSA Number]],'DS Point summary'!A:A,'DS Point summary'!B:B)</f>
        <v>Frik</v>
      </c>
      <c r="D103" s="129" t="str">
        <f>_xlfn.XLOOKUP(__xlnm._FilterDatabase_158[[#This Row],[SAPSA Number]],'DS Point summary'!A:A,'DS Point summary'!C:C)</f>
        <v>Truter</v>
      </c>
      <c r="E103" s="137" t="str">
        <f>_xlfn.XLOOKUP(__xlnm._FilterDatabase_158[[#This Row],[SAPSA Number]],'DS Point summary'!A:A,'DS Point summary'!D:D)</f>
        <v>FC</v>
      </c>
      <c r="F103" s="19" t="str">
        <f ca="1">_xlfn.XLOOKUP(__xlnm._FilterDatabase_158[[#This Row],[SAPSA Number]],'DS Point summary'!A:A,'DS Point summary'!E:E)</f>
        <v>S</v>
      </c>
      <c r="G103" s="21">
        <f ca="1">_xlfn.XLOOKUP(__xlnm._FilterDatabase_158[[#This Row],[SAPSA Number]],'DS Point summary'!A:A,'DS Point summary'!F:F)</f>
        <v>58</v>
      </c>
      <c r="H103" s="21" t="s">
        <v>682</v>
      </c>
      <c r="I103" s="37">
        <f t="shared" si="10"/>
        <v>0</v>
      </c>
      <c r="J103" s="24">
        <f t="shared" si="11"/>
        <v>0</v>
      </c>
      <c r="K103" s="25">
        <v>0</v>
      </c>
      <c r="L103" s="26">
        <v>0</v>
      </c>
      <c r="M103" s="25">
        <v>0</v>
      </c>
      <c r="N103" s="26">
        <v>0</v>
      </c>
      <c r="O103" s="25">
        <v>0</v>
      </c>
      <c r="P103" s="26">
        <v>0</v>
      </c>
      <c r="Q103" s="25">
        <v>0</v>
      </c>
      <c r="R103" s="26">
        <v>0</v>
      </c>
      <c r="S103" s="25">
        <v>0</v>
      </c>
      <c r="T103" s="26">
        <v>0</v>
      </c>
      <c r="U103" s="25">
        <v>0</v>
      </c>
      <c r="V103" s="26">
        <v>0</v>
      </c>
    </row>
    <row r="104" spans="1:22" x14ac:dyDescent="0.25">
      <c r="A104" s="34">
        <f t="shared" si="9"/>
        <v>18</v>
      </c>
      <c r="B104" s="35">
        <v>4672</v>
      </c>
      <c r="C104" s="129" t="str">
        <f>_xlfn.XLOOKUP(__xlnm._FilterDatabase_158[[#This Row],[SAPSA Number]],'DS Point summary'!A:A,'DS Point summary'!B:B)</f>
        <v>Frederick John</v>
      </c>
      <c r="D104" s="129" t="str">
        <f>_xlfn.XLOOKUP(__xlnm._FilterDatabase_158[[#This Row],[SAPSA Number]],'DS Point summary'!A:A,'DS Point summary'!C:C)</f>
        <v>Turnbull</v>
      </c>
      <c r="E104" s="137" t="str">
        <f>_xlfn.XLOOKUP(__xlnm._FilterDatabase_158[[#This Row],[SAPSA Number]],'DS Point summary'!A:A,'DS Point summary'!D:D)</f>
        <v>FJ</v>
      </c>
      <c r="F104" s="19" t="str">
        <f ca="1">_xlfn.XLOOKUP(__xlnm._FilterDatabase_158[[#This Row],[SAPSA Number]],'DS Point summary'!A:A,'DS Point summary'!E:E)</f>
        <v>S</v>
      </c>
      <c r="G104" s="21">
        <f ca="1">_xlfn.XLOOKUP(__xlnm._FilterDatabase_158[[#This Row],[SAPSA Number]],'DS Point summary'!A:A,'DS Point summary'!F:F)</f>
        <v>57</v>
      </c>
      <c r="H104" s="21" t="s">
        <v>682</v>
      </c>
      <c r="I104" s="37">
        <f t="shared" si="10"/>
        <v>0</v>
      </c>
      <c r="J104" s="24">
        <f t="shared" si="11"/>
        <v>0</v>
      </c>
      <c r="K104" s="25">
        <v>0</v>
      </c>
      <c r="L104" s="26">
        <v>0</v>
      </c>
      <c r="M104" s="25">
        <v>0</v>
      </c>
      <c r="N104" s="26">
        <v>0</v>
      </c>
      <c r="O104" s="25">
        <v>0</v>
      </c>
      <c r="P104" s="26">
        <v>0</v>
      </c>
      <c r="Q104" s="25">
        <v>0</v>
      </c>
      <c r="R104" s="26">
        <v>0</v>
      </c>
      <c r="S104" s="25">
        <v>0</v>
      </c>
      <c r="T104" s="26">
        <v>0</v>
      </c>
      <c r="U104" s="25">
        <v>0</v>
      </c>
      <c r="V104" s="26">
        <v>0</v>
      </c>
    </row>
    <row r="105" spans="1:22" x14ac:dyDescent="0.25">
      <c r="A105" s="34">
        <f t="shared" si="9"/>
        <v>18</v>
      </c>
      <c r="B105" s="35">
        <v>1547</v>
      </c>
      <c r="C105" s="129" t="str">
        <f>_xlfn.XLOOKUP(__xlnm._FilterDatabase_158[[#This Row],[SAPSA Number]],'DS Point summary'!A:A,'DS Point summary'!B:B)</f>
        <v>Marius Frans</v>
      </c>
      <c r="D105" s="129" t="str">
        <f>_xlfn.XLOOKUP(__xlnm._FilterDatabase_158[[#This Row],[SAPSA Number]],'DS Point summary'!A:A,'DS Point summary'!C:C)</f>
        <v>van Biljon</v>
      </c>
      <c r="E105" s="137" t="str">
        <f>_xlfn.XLOOKUP(__xlnm._FilterDatabase_158[[#This Row],[SAPSA Number]],'DS Point summary'!A:A,'DS Point summary'!D:D)</f>
        <v>MF</v>
      </c>
      <c r="F105" s="19" t="str">
        <f>_xlfn.XLOOKUP(__xlnm._FilterDatabase_158[[#This Row],[SAPSA Number]],'DS Point summary'!A:A,'DS Point summary'!E:E)</f>
        <v>S</v>
      </c>
      <c r="G105" s="21">
        <f ca="1">_xlfn.XLOOKUP(__xlnm._FilterDatabase_158[[#This Row],[SAPSA Number]],'DS Point summary'!A:A,'DS Point summary'!F:F)</f>
        <v>50</v>
      </c>
      <c r="H105" s="21" t="s">
        <v>682</v>
      </c>
      <c r="I105" s="37">
        <f t="shared" si="10"/>
        <v>0</v>
      </c>
      <c r="J105" s="24">
        <f t="shared" si="11"/>
        <v>0</v>
      </c>
      <c r="K105" s="25">
        <v>0</v>
      </c>
      <c r="L105" s="26">
        <v>0</v>
      </c>
      <c r="M105" s="25">
        <v>0</v>
      </c>
      <c r="N105" s="26">
        <v>0</v>
      </c>
      <c r="O105" s="25">
        <v>0</v>
      </c>
      <c r="P105" s="26">
        <v>0</v>
      </c>
      <c r="Q105" s="25">
        <v>0</v>
      </c>
      <c r="R105" s="26">
        <v>0</v>
      </c>
      <c r="S105" s="25">
        <v>0</v>
      </c>
      <c r="T105" s="26">
        <v>0</v>
      </c>
      <c r="U105" s="25">
        <v>0</v>
      </c>
      <c r="V105" s="26">
        <v>0</v>
      </c>
    </row>
    <row r="106" spans="1:22" x14ac:dyDescent="0.25">
      <c r="A106" s="34">
        <f t="shared" si="9"/>
        <v>18</v>
      </c>
      <c r="B106" s="35">
        <v>1931</v>
      </c>
      <c r="C106" s="129" t="str">
        <f>_xlfn.XLOOKUP(__xlnm._FilterDatabase_158[[#This Row],[SAPSA Number]],'DS Point summary'!A:A,'DS Point summary'!B:B)</f>
        <v>Sylvia</v>
      </c>
      <c r="D106" s="129" t="str">
        <f>_xlfn.XLOOKUP(__xlnm._FilterDatabase_158[[#This Row],[SAPSA Number]],'DS Point summary'!A:A,'DS Point summary'!C:C)</f>
        <v>Van der Neut</v>
      </c>
      <c r="E106" s="137" t="str">
        <f>_xlfn.XLOOKUP(__xlnm._FilterDatabase_158[[#This Row],[SAPSA Number]],'DS Point summary'!A:A,'DS Point summary'!D:D)</f>
        <v>S</v>
      </c>
      <c r="F106" s="19" t="str">
        <f>_xlfn.XLOOKUP(__xlnm._FilterDatabase_158[[#This Row],[SAPSA Number]],'DS Point summary'!A:A,'DS Point summary'!E:E)</f>
        <v>Lady</v>
      </c>
      <c r="G106" s="21">
        <f ca="1">_xlfn.XLOOKUP(__xlnm._FilterDatabase_158[[#This Row],[SAPSA Number]],'DS Point summary'!A:A,'DS Point summary'!F:F)</f>
        <v>53</v>
      </c>
      <c r="H106" s="21" t="s">
        <v>682</v>
      </c>
      <c r="I106" s="37">
        <f t="shared" si="10"/>
        <v>0</v>
      </c>
      <c r="J106" s="24">
        <f t="shared" si="11"/>
        <v>0</v>
      </c>
      <c r="K106" s="25">
        <v>0</v>
      </c>
      <c r="L106" s="26">
        <v>0</v>
      </c>
      <c r="M106" s="25">
        <v>0</v>
      </c>
      <c r="N106" s="26">
        <v>0</v>
      </c>
      <c r="O106" s="25">
        <v>0</v>
      </c>
      <c r="P106" s="26">
        <v>0</v>
      </c>
      <c r="Q106" s="25">
        <v>0</v>
      </c>
      <c r="R106" s="26">
        <v>0</v>
      </c>
      <c r="S106" s="25">
        <v>0</v>
      </c>
      <c r="T106" s="26">
        <v>0</v>
      </c>
      <c r="U106" s="25">
        <v>0</v>
      </c>
      <c r="V106" s="26">
        <v>0</v>
      </c>
    </row>
    <row r="107" spans="1:22" x14ac:dyDescent="0.25">
      <c r="A107" s="34">
        <f t="shared" si="9"/>
        <v>18</v>
      </c>
      <c r="B107" s="35">
        <v>5616</v>
      </c>
      <c r="C107" s="129" t="str">
        <f>_xlfn.XLOOKUP(__xlnm._FilterDatabase_158[[#This Row],[SAPSA Number]],'DS Point summary'!A:A,'DS Point summary'!B:B)</f>
        <v>Cornelis Herman</v>
      </c>
      <c r="D107" s="129" t="str">
        <f>_xlfn.XLOOKUP(__xlnm._FilterDatabase_158[[#This Row],[SAPSA Number]],'DS Point summary'!A:A,'DS Point summary'!C:C)</f>
        <v>van Driel</v>
      </c>
      <c r="E107" s="137" t="str">
        <f>_xlfn.XLOOKUP(__xlnm._FilterDatabase_158[[#This Row],[SAPSA Number]],'DS Point summary'!A:A,'DS Point summary'!D:D)</f>
        <v>CH</v>
      </c>
      <c r="F107" s="19" t="str">
        <f ca="1">_xlfn.XLOOKUP(__xlnm._FilterDatabase_158[[#This Row],[SAPSA Number]],'DS Point summary'!A:A,'DS Point summary'!E:E)</f>
        <v xml:space="preserve"> </v>
      </c>
      <c r="G107" s="21">
        <f ca="1">_xlfn.XLOOKUP(__xlnm._FilterDatabase_158[[#This Row],[SAPSA Number]],'DS Point summary'!A:A,'DS Point summary'!F:F)</f>
        <v>35</v>
      </c>
      <c r="H107" s="21" t="s">
        <v>682</v>
      </c>
      <c r="I107" s="37">
        <f t="shared" si="10"/>
        <v>0</v>
      </c>
      <c r="J107" s="24">
        <f t="shared" si="11"/>
        <v>0</v>
      </c>
      <c r="K107" s="25">
        <v>0</v>
      </c>
      <c r="L107" s="26">
        <v>0</v>
      </c>
      <c r="M107" s="25">
        <v>0</v>
      </c>
      <c r="N107" s="26">
        <v>0</v>
      </c>
      <c r="O107" s="25">
        <v>0</v>
      </c>
      <c r="P107" s="26">
        <v>0</v>
      </c>
      <c r="Q107" s="25">
        <v>0</v>
      </c>
      <c r="R107" s="26">
        <v>0</v>
      </c>
      <c r="S107" s="25">
        <v>0</v>
      </c>
      <c r="T107" s="26">
        <v>0</v>
      </c>
      <c r="U107" s="25">
        <v>0</v>
      </c>
      <c r="V107" s="26">
        <v>0</v>
      </c>
    </row>
    <row r="108" spans="1:22" x14ac:dyDescent="0.25">
      <c r="A108" s="34">
        <f t="shared" si="9"/>
        <v>18</v>
      </c>
      <c r="B108" s="53">
        <v>3837</v>
      </c>
      <c r="C108" s="129" t="str">
        <f>_xlfn.XLOOKUP(__xlnm._FilterDatabase_158[[#This Row],[SAPSA Number]],'DS Point summary'!A:A,'DS Point summary'!B:B)</f>
        <v>Danéel Jonne</v>
      </c>
      <c r="D108" s="129" t="str">
        <f>_xlfn.XLOOKUP(__xlnm._FilterDatabase_158[[#This Row],[SAPSA Number]],'DS Point summary'!A:A,'DS Point summary'!C:C)</f>
        <v>Van Eck</v>
      </c>
      <c r="E108" s="137" t="str">
        <f>_xlfn.XLOOKUP(__xlnm._FilterDatabase_158[[#This Row],[SAPSA Number]],'DS Point summary'!A:A,'DS Point summary'!D:D)</f>
        <v>DJ</v>
      </c>
      <c r="F108" s="19" t="str">
        <f ca="1">_xlfn.XLOOKUP(__xlnm._FilterDatabase_158[[#This Row],[SAPSA Number]],'DS Point summary'!A:A,'DS Point summary'!E:E)</f>
        <v xml:space="preserve"> </v>
      </c>
      <c r="G108" s="21">
        <f ca="1">_xlfn.XLOOKUP(__xlnm._FilterDatabase_158[[#This Row],[SAPSA Number]],'DS Point summary'!A:A,'DS Point summary'!F:F)</f>
        <v>46</v>
      </c>
      <c r="H108" s="21" t="s">
        <v>682</v>
      </c>
      <c r="I108" s="37">
        <f t="shared" si="10"/>
        <v>0</v>
      </c>
      <c r="J108" s="24">
        <f t="shared" si="11"/>
        <v>0</v>
      </c>
      <c r="K108" s="25">
        <v>0</v>
      </c>
      <c r="L108" s="26">
        <v>0</v>
      </c>
      <c r="M108" s="25">
        <v>0</v>
      </c>
      <c r="N108" s="26">
        <v>0</v>
      </c>
      <c r="O108" s="25">
        <v>0</v>
      </c>
      <c r="P108" s="26">
        <v>0</v>
      </c>
      <c r="Q108" s="25">
        <v>0</v>
      </c>
      <c r="R108" s="26">
        <v>0</v>
      </c>
      <c r="S108" s="25">
        <v>0</v>
      </c>
      <c r="T108" s="26">
        <v>0</v>
      </c>
      <c r="U108" s="25">
        <v>0</v>
      </c>
      <c r="V108" s="26">
        <v>0</v>
      </c>
    </row>
    <row r="109" spans="1:22" x14ac:dyDescent="0.25">
      <c r="A109" s="34">
        <f t="shared" si="9"/>
        <v>18</v>
      </c>
      <c r="B109" s="53">
        <v>6436</v>
      </c>
      <c r="C109" s="129" t="str">
        <f>_xlfn.XLOOKUP(__xlnm._FilterDatabase_158[[#This Row],[SAPSA Number]],'DS Point summary'!A:A,'DS Point summary'!B:B)</f>
        <v>Johan</v>
      </c>
      <c r="D109" s="129" t="str">
        <f>_xlfn.XLOOKUP(__xlnm._FilterDatabase_158[[#This Row],[SAPSA Number]],'DS Point summary'!A:A,'DS Point summary'!C:C)</f>
        <v>van Greunen</v>
      </c>
      <c r="E109" s="137" t="str">
        <f>_xlfn.XLOOKUP(__xlnm._FilterDatabase_158[[#This Row],[SAPSA Number]],'DS Point summary'!A:A,'DS Point summary'!D:D)</f>
        <v>J</v>
      </c>
      <c r="F109" s="19" t="str">
        <f ca="1">_xlfn.XLOOKUP(__xlnm._FilterDatabase_158[[#This Row],[SAPSA Number]],'DS Point summary'!A:A,'DS Point summary'!E:E)</f>
        <v xml:space="preserve"> </v>
      </c>
      <c r="G109" s="21">
        <f ca="1">_xlfn.XLOOKUP(__xlnm._FilterDatabase_158[[#This Row],[SAPSA Number]],'DS Point summary'!A:A,'DS Point summary'!F:F)</f>
        <v>43</v>
      </c>
      <c r="H109" s="21" t="s">
        <v>682</v>
      </c>
      <c r="I109" s="37">
        <f t="shared" si="10"/>
        <v>0</v>
      </c>
      <c r="J109" s="24">
        <f t="shared" si="11"/>
        <v>0</v>
      </c>
      <c r="K109" s="25">
        <v>0</v>
      </c>
      <c r="L109" s="26">
        <v>0</v>
      </c>
      <c r="M109" s="25">
        <v>0</v>
      </c>
      <c r="N109" s="26">
        <v>0</v>
      </c>
      <c r="O109" s="25">
        <v>0</v>
      </c>
      <c r="P109" s="26">
        <v>0</v>
      </c>
      <c r="Q109" s="25">
        <v>0</v>
      </c>
      <c r="R109" s="26">
        <v>0</v>
      </c>
      <c r="S109" s="25">
        <v>0</v>
      </c>
      <c r="T109" s="26">
        <v>0</v>
      </c>
      <c r="U109" s="25">
        <v>0</v>
      </c>
      <c r="V109" s="26">
        <v>0</v>
      </c>
    </row>
    <row r="110" spans="1:22" x14ac:dyDescent="0.25">
      <c r="A110" s="34">
        <f t="shared" si="9"/>
        <v>18</v>
      </c>
      <c r="B110" s="35">
        <v>5262</v>
      </c>
      <c r="C110" s="129" t="str">
        <f>_xlfn.XLOOKUP(__xlnm._FilterDatabase_158[[#This Row],[SAPSA Number]],'DS Point summary'!A:A,'DS Point summary'!B:B)</f>
        <v>Andre</v>
      </c>
      <c r="D110" s="129" t="str">
        <f>_xlfn.XLOOKUP(__xlnm._FilterDatabase_158[[#This Row],[SAPSA Number]],'DS Point summary'!A:A,'DS Point summary'!C:C)</f>
        <v>van Rooyen</v>
      </c>
      <c r="E110" s="137" t="str">
        <f>_xlfn.XLOOKUP(__xlnm._FilterDatabase_158[[#This Row],[SAPSA Number]],'DS Point summary'!A:A,'DS Point summary'!D:D)</f>
        <v>A</v>
      </c>
      <c r="F110" s="19" t="str">
        <f ca="1">_xlfn.XLOOKUP(__xlnm._FilterDatabase_158[[#This Row],[SAPSA Number]],'DS Point summary'!A:A,'DS Point summary'!E:E)</f>
        <v xml:space="preserve"> </v>
      </c>
      <c r="G110" s="21">
        <f ca="1">_xlfn.XLOOKUP(__xlnm._FilterDatabase_158[[#This Row],[SAPSA Number]],'DS Point summary'!A:A,'DS Point summary'!F:F)</f>
        <v>45</v>
      </c>
      <c r="H110" s="21" t="s">
        <v>682</v>
      </c>
      <c r="I110" s="37">
        <f t="shared" si="10"/>
        <v>0</v>
      </c>
      <c r="J110" s="24">
        <f t="shared" si="11"/>
        <v>0</v>
      </c>
      <c r="K110" s="25">
        <v>0</v>
      </c>
      <c r="L110" s="26">
        <v>0</v>
      </c>
      <c r="M110" s="25">
        <v>0</v>
      </c>
      <c r="N110" s="26">
        <v>0</v>
      </c>
      <c r="O110" s="25">
        <v>0</v>
      </c>
      <c r="P110" s="26">
        <v>0</v>
      </c>
      <c r="Q110" s="25">
        <v>0</v>
      </c>
      <c r="R110" s="26">
        <v>0</v>
      </c>
      <c r="S110" s="25">
        <v>0</v>
      </c>
      <c r="T110" s="26">
        <v>0</v>
      </c>
      <c r="U110" s="25">
        <v>0</v>
      </c>
      <c r="V110" s="26">
        <v>0</v>
      </c>
    </row>
    <row r="111" spans="1:22" x14ac:dyDescent="0.25">
      <c r="A111" s="34">
        <f t="shared" si="9"/>
        <v>18</v>
      </c>
      <c r="B111" s="35">
        <v>5760</v>
      </c>
      <c r="C111" s="129" t="str">
        <f>_xlfn.XLOOKUP(__xlnm._FilterDatabase_158[[#This Row],[SAPSA Number]],'DS Point summary'!A:A,'DS Point summary'!B:B)</f>
        <v>Jeann</v>
      </c>
      <c r="D111" s="129" t="str">
        <f>_xlfn.XLOOKUP(__xlnm._FilterDatabase_158[[#This Row],[SAPSA Number]],'DS Point summary'!A:A,'DS Point summary'!C:C)</f>
        <v>van Rooyen</v>
      </c>
      <c r="E111" s="137" t="str">
        <f>_xlfn.XLOOKUP(__xlnm._FilterDatabase_158[[#This Row],[SAPSA Number]],'DS Point summary'!A:A,'DS Point summary'!D:D)</f>
        <v>J</v>
      </c>
      <c r="F111" s="19" t="str">
        <f ca="1">_xlfn.XLOOKUP(__xlnm._FilterDatabase_158[[#This Row],[SAPSA Number]],'DS Point summary'!A:A,'DS Point summary'!E:E)</f>
        <v xml:space="preserve"> </v>
      </c>
      <c r="G111" s="21">
        <f ca="1">_xlfn.XLOOKUP(__xlnm._FilterDatabase_158[[#This Row],[SAPSA Number]],'DS Point summary'!A:A,'DS Point summary'!F:F)</f>
        <v>38</v>
      </c>
      <c r="H111" s="21" t="s">
        <v>682</v>
      </c>
      <c r="I111" s="37">
        <f t="shared" si="10"/>
        <v>0</v>
      </c>
      <c r="J111" s="24">
        <f t="shared" si="11"/>
        <v>0</v>
      </c>
      <c r="K111" s="25">
        <v>0</v>
      </c>
      <c r="L111" s="26">
        <v>0</v>
      </c>
      <c r="M111" s="25">
        <v>0</v>
      </c>
      <c r="N111" s="26">
        <v>0</v>
      </c>
      <c r="O111" s="25">
        <v>0</v>
      </c>
      <c r="P111" s="26">
        <v>0</v>
      </c>
      <c r="Q111" s="25">
        <v>0</v>
      </c>
      <c r="R111" s="26">
        <v>0</v>
      </c>
      <c r="S111" s="25">
        <v>0</v>
      </c>
      <c r="T111" s="26">
        <v>0</v>
      </c>
      <c r="U111" s="25">
        <v>0</v>
      </c>
      <c r="V111" s="26">
        <v>0</v>
      </c>
    </row>
    <row r="112" spans="1:22" x14ac:dyDescent="0.25">
      <c r="A112" s="34">
        <f t="shared" si="9"/>
        <v>18</v>
      </c>
      <c r="B112" s="35">
        <v>5971</v>
      </c>
      <c r="C112" s="129" t="str">
        <f>_xlfn.XLOOKUP(__xlnm._FilterDatabase_158[[#This Row],[SAPSA Number]],'DS Point summary'!A:A,'DS Point summary'!B:B)</f>
        <v>Hendrik</v>
      </c>
      <c r="D112" s="129" t="str">
        <f>_xlfn.XLOOKUP(__xlnm._FilterDatabase_158[[#This Row],[SAPSA Number]],'DS Point summary'!A:A,'DS Point summary'!C:C)</f>
        <v>van Rooyen</v>
      </c>
      <c r="E112" s="137" t="str">
        <f>_xlfn.XLOOKUP(__xlnm._FilterDatabase_158[[#This Row],[SAPSA Number]],'DS Point summary'!A:A,'DS Point summary'!D:D)</f>
        <v>H</v>
      </c>
      <c r="F112" s="19" t="str">
        <f ca="1">_xlfn.XLOOKUP(__xlnm._FilterDatabase_158[[#This Row],[SAPSA Number]],'DS Point summary'!A:A,'DS Point summary'!E:E)</f>
        <v xml:space="preserve"> </v>
      </c>
      <c r="G112" s="21">
        <f ca="1">_xlfn.XLOOKUP(__xlnm._FilterDatabase_158[[#This Row],[SAPSA Number]],'DS Point summary'!A:A,'DS Point summary'!F:F)</f>
        <v>49</v>
      </c>
      <c r="H112" s="21" t="s">
        <v>682</v>
      </c>
      <c r="I112" s="37">
        <f t="shared" si="10"/>
        <v>0</v>
      </c>
      <c r="J112" s="24">
        <f t="shared" si="11"/>
        <v>0</v>
      </c>
      <c r="K112" s="25">
        <v>0</v>
      </c>
      <c r="L112" s="26">
        <v>0</v>
      </c>
      <c r="M112" s="25">
        <v>0</v>
      </c>
      <c r="N112" s="26">
        <v>0</v>
      </c>
      <c r="O112" s="25">
        <v>0</v>
      </c>
      <c r="P112" s="26">
        <v>0</v>
      </c>
      <c r="Q112" s="25">
        <v>0</v>
      </c>
      <c r="R112" s="26">
        <v>0</v>
      </c>
      <c r="S112" s="25">
        <v>0</v>
      </c>
      <c r="T112" s="26">
        <v>0</v>
      </c>
      <c r="U112" s="25">
        <v>0</v>
      </c>
      <c r="V112" s="26">
        <v>0</v>
      </c>
    </row>
    <row r="113" spans="1:22" x14ac:dyDescent="0.25">
      <c r="A113" s="34">
        <f t="shared" si="9"/>
        <v>18</v>
      </c>
      <c r="B113" s="35">
        <v>1250</v>
      </c>
      <c r="C113" s="129" t="str">
        <f>_xlfn.XLOOKUP(__xlnm._FilterDatabase_158[[#This Row],[SAPSA Number]],'DS Point summary'!A:A,'DS Point summary'!B:B)</f>
        <v>Carel Riaan</v>
      </c>
      <c r="D113" s="129" t="str">
        <f>_xlfn.XLOOKUP(__xlnm._FilterDatabase_158[[#This Row],[SAPSA Number]],'DS Point summary'!A:A,'DS Point summary'!C:C)</f>
        <v>Venter</v>
      </c>
      <c r="E113" s="137" t="str">
        <f>_xlfn.XLOOKUP(__xlnm._FilterDatabase_158[[#This Row],[SAPSA Number]],'DS Point summary'!A:A,'DS Point summary'!D:D)</f>
        <v>CR</v>
      </c>
      <c r="F113" s="19" t="str">
        <f ca="1">_xlfn.XLOOKUP(__xlnm._FilterDatabase_158[[#This Row],[SAPSA Number]],'DS Point summary'!A:A,'DS Point summary'!E:E)</f>
        <v>S</v>
      </c>
      <c r="G113" s="21">
        <f ca="1">_xlfn.XLOOKUP(__xlnm._FilterDatabase_158[[#This Row],[SAPSA Number]],'DS Point summary'!A:A,'DS Point summary'!F:F)</f>
        <v>52</v>
      </c>
      <c r="H113" s="21" t="s">
        <v>682</v>
      </c>
      <c r="I113" s="37">
        <f t="shared" si="10"/>
        <v>0</v>
      </c>
      <c r="J113" s="24">
        <f t="shared" si="11"/>
        <v>0</v>
      </c>
      <c r="K113" s="25">
        <v>0</v>
      </c>
      <c r="L113" s="26">
        <v>0</v>
      </c>
      <c r="M113" s="25">
        <v>0</v>
      </c>
      <c r="N113" s="26">
        <v>0</v>
      </c>
      <c r="O113" s="25">
        <v>0</v>
      </c>
      <c r="P113" s="26">
        <v>0</v>
      </c>
      <c r="Q113" s="25">
        <v>0</v>
      </c>
      <c r="R113" s="26">
        <v>0</v>
      </c>
      <c r="S113" s="25">
        <v>0</v>
      </c>
      <c r="T113" s="26">
        <v>0</v>
      </c>
      <c r="U113" s="25">
        <v>0</v>
      </c>
      <c r="V113" s="26">
        <v>0</v>
      </c>
    </row>
    <row r="114" spans="1:22" x14ac:dyDescent="0.25">
      <c r="A114" s="34">
        <f t="shared" si="9"/>
        <v>18</v>
      </c>
      <c r="B114" s="35">
        <v>2051</v>
      </c>
      <c r="C114" s="129" t="str">
        <f>_xlfn.XLOOKUP(__xlnm._FilterDatabase_158[[#This Row],[SAPSA Number]],'DS Point summary'!A:A,'DS Point summary'!B:B)</f>
        <v>Simon Adriaan</v>
      </c>
      <c r="D114" s="129" t="str">
        <f>_xlfn.XLOOKUP(__xlnm._FilterDatabase_158[[#This Row],[SAPSA Number]],'DS Point summary'!A:A,'DS Point summary'!C:C)</f>
        <v>Vermooten</v>
      </c>
      <c r="E114" s="137" t="str">
        <f>_xlfn.XLOOKUP(__xlnm._FilterDatabase_158[[#This Row],[SAPSA Number]],'DS Point summary'!A:A,'DS Point summary'!D:D)</f>
        <v>SA</v>
      </c>
      <c r="F114" s="19" t="str">
        <f ca="1">_xlfn.XLOOKUP(__xlnm._FilterDatabase_158[[#This Row],[SAPSA Number]],'DS Point summary'!A:A,'DS Point summary'!E:E)</f>
        <v>SS</v>
      </c>
      <c r="G114" s="21">
        <f ca="1">_xlfn.XLOOKUP(__xlnm._FilterDatabase_158[[#This Row],[SAPSA Number]],'DS Point summary'!A:A,'DS Point summary'!F:F)</f>
        <v>70</v>
      </c>
      <c r="H114" s="21" t="s">
        <v>682</v>
      </c>
      <c r="I114" s="37">
        <f t="shared" si="10"/>
        <v>0</v>
      </c>
      <c r="J114" s="24">
        <f t="shared" si="11"/>
        <v>0</v>
      </c>
      <c r="K114" s="25">
        <v>0</v>
      </c>
      <c r="L114" s="26">
        <v>0</v>
      </c>
      <c r="M114" s="25">
        <v>0</v>
      </c>
      <c r="N114" s="26">
        <v>0</v>
      </c>
      <c r="O114" s="25">
        <v>0</v>
      </c>
      <c r="P114" s="26">
        <v>0</v>
      </c>
      <c r="Q114" s="25">
        <v>0</v>
      </c>
      <c r="R114" s="26">
        <v>0</v>
      </c>
      <c r="S114" s="25">
        <v>0</v>
      </c>
      <c r="T114" s="26">
        <v>0</v>
      </c>
      <c r="U114" s="25">
        <v>0</v>
      </c>
      <c r="V114" s="26">
        <v>0</v>
      </c>
    </row>
    <row r="115" spans="1:22" x14ac:dyDescent="0.25">
      <c r="A115" s="34">
        <f t="shared" si="9"/>
        <v>18</v>
      </c>
      <c r="B115" s="35">
        <v>2089</v>
      </c>
      <c r="C115" s="129" t="str">
        <f>_xlfn.XLOOKUP(__xlnm._FilterDatabase_158[[#This Row],[SAPSA Number]],'DS Point summary'!A:A,'DS Point summary'!B:B)</f>
        <v>Doané</v>
      </c>
      <c r="D115" s="129" t="str">
        <f>_xlfn.XLOOKUP(__xlnm._FilterDatabase_158[[#This Row],[SAPSA Number]],'DS Point summary'!A:A,'DS Point summary'!C:C)</f>
        <v>Vermooten</v>
      </c>
      <c r="E115" s="137" t="str">
        <f>_xlfn.XLOOKUP(__xlnm._FilterDatabase_158[[#This Row],[SAPSA Number]],'DS Point summary'!A:A,'DS Point summary'!D:D)</f>
        <v>D</v>
      </c>
      <c r="F115" s="19" t="str">
        <f ca="1">_xlfn.XLOOKUP(__xlnm._FilterDatabase_158[[#This Row],[SAPSA Number]],'DS Point summary'!A:A,'DS Point summary'!E:E)</f>
        <v xml:space="preserve"> </v>
      </c>
      <c r="G115" s="21">
        <f ca="1">_xlfn.XLOOKUP(__xlnm._FilterDatabase_158[[#This Row],[SAPSA Number]],'DS Point summary'!A:A,'DS Point summary'!F:F)</f>
        <v>39</v>
      </c>
      <c r="H115" s="21" t="s">
        <v>682</v>
      </c>
      <c r="I115" s="37">
        <f t="shared" si="10"/>
        <v>0</v>
      </c>
      <c r="J115" s="24">
        <f t="shared" si="11"/>
        <v>0</v>
      </c>
      <c r="K115" s="25">
        <v>0</v>
      </c>
      <c r="L115" s="26">
        <v>0</v>
      </c>
      <c r="M115" s="25">
        <v>0</v>
      </c>
      <c r="N115" s="26">
        <v>0</v>
      </c>
      <c r="O115" s="25">
        <v>0</v>
      </c>
      <c r="P115" s="26">
        <v>0</v>
      </c>
      <c r="Q115" s="25">
        <v>0</v>
      </c>
      <c r="R115" s="26">
        <v>0</v>
      </c>
      <c r="S115" s="25">
        <v>0</v>
      </c>
      <c r="T115" s="26">
        <v>0</v>
      </c>
      <c r="U115" s="25">
        <v>0</v>
      </c>
      <c r="V115" s="26">
        <v>0</v>
      </c>
    </row>
    <row r="116" spans="1:22" x14ac:dyDescent="0.25">
      <c r="A116" s="34">
        <f t="shared" si="9"/>
        <v>18</v>
      </c>
      <c r="B116" s="35">
        <v>896</v>
      </c>
      <c r="C116" s="129" t="str">
        <f>_xlfn.XLOOKUP(__xlnm._FilterDatabase_158[[#This Row],[SAPSA Number]],'DS Point summary'!A:A,'DS Point summary'!B:B)</f>
        <v>Johannes Francois</v>
      </c>
      <c r="D116" s="129" t="str">
        <f>_xlfn.XLOOKUP(__xlnm._FilterDatabase_158[[#This Row],[SAPSA Number]],'DS Point summary'!A:A,'DS Point summary'!C:C)</f>
        <v>Wheeler</v>
      </c>
      <c r="E116" s="137" t="str">
        <f>_xlfn.XLOOKUP(__xlnm._FilterDatabase_158[[#This Row],[SAPSA Number]],'DS Point summary'!A:A,'DS Point summary'!D:D)</f>
        <v>JF</v>
      </c>
      <c r="F116" s="19" t="str">
        <f ca="1">_xlfn.XLOOKUP(__xlnm._FilterDatabase_158[[#This Row],[SAPSA Number]],'DS Point summary'!A:A,'DS Point summary'!E:E)</f>
        <v xml:space="preserve"> </v>
      </c>
      <c r="G116" s="21">
        <f ca="1">_xlfn.XLOOKUP(__xlnm._FilterDatabase_158[[#This Row],[SAPSA Number]],'DS Point summary'!A:A,'DS Point summary'!F:F)</f>
        <v>43</v>
      </c>
      <c r="H116" s="21" t="s">
        <v>682</v>
      </c>
      <c r="I116" s="37">
        <f t="shared" si="10"/>
        <v>0</v>
      </c>
      <c r="J116" s="24">
        <f t="shared" si="11"/>
        <v>0</v>
      </c>
      <c r="K116" s="25">
        <v>0</v>
      </c>
      <c r="L116" s="26">
        <v>0</v>
      </c>
      <c r="M116" s="25">
        <v>0</v>
      </c>
      <c r="N116" s="26">
        <v>0</v>
      </c>
      <c r="O116" s="25">
        <v>0</v>
      </c>
      <c r="P116" s="26">
        <v>0</v>
      </c>
      <c r="Q116" s="25">
        <v>0</v>
      </c>
      <c r="R116" s="26">
        <v>0</v>
      </c>
      <c r="S116" s="25">
        <v>0</v>
      </c>
      <c r="T116" s="26">
        <v>0</v>
      </c>
      <c r="U116" s="25">
        <v>0</v>
      </c>
      <c r="V116" s="26">
        <v>0</v>
      </c>
    </row>
    <row r="117" spans="1:22" x14ac:dyDescent="0.25">
      <c r="A117" s="34">
        <f t="shared" si="9"/>
        <v>18</v>
      </c>
      <c r="B117" s="47"/>
      <c r="C117" s="129">
        <f>_xlfn.XLOOKUP(__xlnm._FilterDatabase_158[[#This Row],[SAPSA Number]],'DS Point summary'!A:A,'DS Point summary'!B:B)</f>
        <v>0</v>
      </c>
      <c r="D117" s="129">
        <f>_xlfn.XLOOKUP(__xlnm._FilterDatabase_158[[#This Row],[SAPSA Number]],'DS Point summary'!A:A,'DS Point summary'!C:C)</f>
        <v>0</v>
      </c>
      <c r="E117" s="137">
        <f>_xlfn.XLOOKUP(__xlnm._FilterDatabase_158[[#This Row],[SAPSA Number]],'DS Point summary'!A:A,'DS Point summary'!D:D)</f>
        <v>0</v>
      </c>
      <c r="F117" s="19">
        <f>_xlfn.XLOOKUP(__xlnm._FilterDatabase_158[[#This Row],[SAPSA Number]],'DS Point summary'!A:A,'DS Point summary'!E:E)</f>
        <v>0</v>
      </c>
      <c r="G117" s="21">
        <f>_xlfn.XLOOKUP(__xlnm._FilterDatabase_158[[#This Row],[SAPSA Number]],'DS Point summary'!A:A,'DS Point summary'!F:F)</f>
        <v>0</v>
      </c>
      <c r="H117" s="21" t="s">
        <v>682</v>
      </c>
      <c r="I117" s="37">
        <f t="shared" si="10"/>
        <v>0</v>
      </c>
      <c r="J117" s="24">
        <f t="shared" si="11"/>
        <v>0</v>
      </c>
      <c r="K117" s="25">
        <v>0</v>
      </c>
      <c r="L117" s="26">
        <v>0</v>
      </c>
      <c r="M117" s="25">
        <v>0</v>
      </c>
      <c r="N117" s="26">
        <v>0</v>
      </c>
      <c r="O117" s="25">
        <v>0</v>
      </c>
      <c r="P117" s="26">
        <v>0</v>
      </c>
      <c r="Q117" s="25">
        <v>0</v>
      </c>
      <c r="R117" s="26">
        <v>0</v>
      </c>
      <c r="S117" s="25">
        <v>0</v>
      </c>
      <c r="T117" s="26">
        <v>0</v>
      </c>
      <c r="U117" s="25">
        <v>0</v>
      </c>
      <c r="V117" s="26">
        <v>0</v>
      </c>
    </row>
    <row r="118" spans="1:22" x14ac:dyDescent="0.25">
      <c r="A118" s="34">
        <f t="shared" si="9"/>
        <v>18</v>
      </c>
      <c r="B118" s="35">
        <v>1716</v>
      </c>
      <c r="C118" s="129" t="str">
        <f>_xlfn.XLOOKUP(__xlnm._FilterDatabase_158[[#This Row],[SAPSA Number]],'DS Point summary'!A:A,'DS Point summary'!B:B)</f>
        <v>Albert</v>
      </c>
      <c r="D118" s="129" t="str">
        <f>_xlfn.XLOOKUP(__xlnm._FilterDatabase_158[[#This Row],[SAPSA Number]],'DS Point summary'!A:A,'DS Point summary'!C:C)</f>
        <v>Wöcke</v>
      </c>
      <c r="E118" s="137" t="str">
        <f>_xlfn.XLOOKUP(__xlnm._FilterDatabase_158[[#This Row],[SAPSA Number]],'DS Point summary'!A:A,'DS Point summary'!D:D)</f>
        <v>A</v>
      </c>
      <c r="F118" s="19" t="str">
        <f ca="1">_xlfn.XLOOKUP(__xlnm._FilterDatabase_158[[#This Row],[SAPSA Number]],'DS Point summary'!A:A,'DS Point summary'!E:E)</f>
        <v>S</v>
      </c>
      <c r="G118" s="21">
        <f ca="1">_xlfn.XLOOKUP(__xlnm._FilterDatabase_158[[#This Row],[SAPSA Number]],'DS Point summary'!A:A,'DS Point summary'!F:F)</f>
        <v>55</v>
      </c>
      <c r="H118" s="21" t="s">
        <v>682</v>
      </c>
      <c r="I118" s="37">
        <f t="shared" si="10"/>
        <v>0</v>
      </c>
      <c r="J118" s="24">
        <f t="shared" si="11"/>
        <v>0</v>
      </c>
      <c r="K118" s="25">
        <v>0</v>
      </c>
      <c r="L118" s="26">
        <v>0</v>
      </c>
      <c r="M118" s="25">
        <v>0</v>
      </c>
      <c r="N118" s="26">
        <v>0</v>
      </c>
      <c r="O118" s="25">
        <v>0</v>
      </c>
      <c r="P118" s="26">
        <v>0</v>
      </c>
      <c r="Q118" s="25">
        <v>0</v>
      </c>
      <c r="R118" s="26">
        <v>0</v>
      </c>
      <c r="S118" s="25">
        <v>0</v>
      </c>
      <c r="T118" s="26">
        <v>0</v>
      </c>
      <c r="U118" s="25">
        <v>0</v>
      </c>
      <c r="V118" s="26">
        <v>0</v>
      </c>
    </row>
    <row r="119" spans="1:22" x14ac:dyDescent="0.25">
      <c r="A119" s="34">
        <f t="shared" si="9"/>
        <v>18</v>
      </c>
      <c r="B119" s="35">
        <v>206</v>
      </c>
      <c r="C119" s="128" t="str">
        <f>_xlfn.XLOOKUP(__xlnm._FilterDatabase_158[[#This Row],[SAPSA Number]],'DS Point summary'!A:A,'DS Point summary'!B:B)</f>
        <v>Pierre Dewald</v>
      </c>
      <c r="D119" s="129" t="str">
        <f>_xlfn.XLOOKUP(__xlnm._FilterDatabase_158[[#This Row],[SAPSA Number]],'DS Point summary'!A:A,'DS Point summary'!C:C)</f>
        <v>Wrogemann</v>
      </c>
      <c r="E119" s="137" t="str">
        <f>_xlfn.XLOOKUP(__xlnm._FilterDatabase_158[[#This Row],[SAPSA Number]],'DS Point summary'!A:A,'DS Point summary'!D:D)</f>
        <v>PD</v>
      </c>
      <c r="F119" s="19" t="str">
        <f ca="1">_xlfn.XLOOKUP(__xlnm._FilterDatabase_158[[#This Row],[SAPSA Number]],'DS Point summary'!A:A,'DS Point summary'!E:E)</f>
        <v>S</v>
      </c>
      <c r="G119" s="21">
        <f ca="1">_xlfn.XLOOKUP(__xlnm._FilterDatabase_158[[#This Row],[SAPSA Number]],'DS Point summary'!A:A,'DS Point summary'!F:F)</f>
        <v>52</v>
      </c>
      <c r="H119" s="21" t="s">
        <v>682</v>
      </c>
      <c r="I119" s="37">
        <f t="shared" si="10"/>
        <v>0</v>
      </c>
      <c r="J119" s="24">
        <f t="shared" si="11"/>
        <v>0</v>
      </c>
      <c r="K119" s="25">
        <v>0</v>
      </c>
      <c r="L119" s="26">
        <v>0</v>
      </c>
      <c r="M119" s="25">
        <v>0</v>
      </c>
      <c r="N119" s="26">
        <v>0</v>
      </c>
      <c r="O119" s="25">
        <v>0</v>
      </c>
      <c r="P119" s="26">
        <v>0</v>
      </c>
      <c r="Q119" s="25">
        <v>0</v>
      </c>
      <c r="R119" s="26">
        <v>0</v>
      </c>
      <c r="S119" s="25">
        <v>0</v>
      </c>
      <c r="T119" s="26">
        <v>0</v>
      </c>
      <c r="U119" s="25">
        <v>0</v>
      </c>
      <c r="V119" s="26">
        <v>0</v>
      </c>
    </row>
    <row r="120" spans="1:22" ht="25.5" x14ac:dyDescent="0.25">
      <c r="A120" s="34">
        <f t="shared" si="9"/>
        <v>18</v>
      </c>
      <c r="B120" s="47">
        <v>6627</v>
      </c>
      <c r="C120" s="128" t="str">
        <f>_xlfn.XLOOKUP(__xlnm._FilterDatabase_158[[#This Row],[SAPSA Number]],'DS Point summary'!A:A,'DS Point summary'!B:B)</f>
        <v>Lukas Wilhelm</v>
      </c>
      <c r="D120" s="129" t="str">
        <f>_xlfn.XLOOKUP(__xlnm._FilterDatabase_158[[#This Row],[SAPSA Number]],'DS Point summary'!A:A,'DS Point summary'!C:C)</f>
        <v>Janse van Rensburg</v>
      </c>
      <c r="E120" s="137" t="str">
        <f>_xlfn.XLOOKUP(__xlnm._FilterDatabase_158[[#This Row],[SAPSA Number]],'DS Point summary'!A:A,'DS Point summary'!D:D)</f>
        <v>LW</v>
      </c>
      <c r="F120" s="19" t="str">
        <f ca="1">_xlfn.XLOOKUP(__xlnm._FilterDatabase_158[[#This Row],[SAPSA Number]],'DS Point summary'!A:A,'DS Point summary'!E:E)</f>
        <v>SS</v>
      </c>
      <c r="G120" s="21">
        <f ca="1">_xlfn.XLOOKUP(__xlnm._FilterDatabase_158[[#This Row],[SAPSA Number]],'DS Point summary'!A:A,'DS Point summary'!F:F)</f>
        <v>75</v>
      </c>
      <c r="H120" s="21" t="s">
        <v>682</v>
      </c>
      <c r="I120" s="37">
        <f t="shared" si="10"/>
        <v>0</v>
      </c>
      <c r="J120" s="24">
        <f t="shared" si="11"/>
        <v>0</v>
      </c>
      <c r="K120" s="25">
        <v>0</v>
      </c>
      <c r="L120" s="26">
        <v>0</v>
      </c>
      <c r="M120" s="25">
        <v>0</v>
      </c>
      <c r="N120" s="26">
        <v>0</v>
      </c>
      <c r="O120" s="25">
        <v>0</v>
      </c>
      <c r="P120" s="26">
        <v>0</v>
      </c>
      <c r="Q120" s="25">
        <v>0</v>
      </c>
      <c r="R120" s="26">
        <v>0</v>
      </c>
      <c r="S120" s="25">
        <v>0</v>
      </c>
      <c r="T120" s="26">
        <v>0</v>
      </c>
      <c r="U120" s="25">
        <v>0</v>
      </c>
      <c r="V120" s="26">
        <v>0</v>
      </c>
    </row>
    <row r="121" spans="1:22" x14ac:dyDescent="0.25">
      <c r="A121" s="34">
        <f t="shared" si="9"/>
        <v>18</v>
      </c>
      <c r="B121" s="47">
        <v>5804</v>
      </c>
      <c r="C121" s="128" t="str">
        <f>_xlfn.XLOOKUP(__xlnm._FilterDatabase_158[[#This Row],[SAPSA Number]],'DS Point summary'!A:A,'DS Point summary'!B:B)</f>
        <v>Louis Johannes</v>
      </c>
      <c r="D121" s="129" t="str">
        <f>_xlfn.XLOOKUP(__xlnm._FilterDatabase_158[[#This Row],[SAPSA Number]],'DS Point summary'!A:A,'DS Point summary'!C:C)</f>
        <v>Nel</v>
      </c>
      <c r="E121" s="137" t="str">
        <f>_xlfn.XLOOKUP(__xlnm._FilterDatabase_158[[#This Row],[SAPSA Number]],'DS Point summary'!A:A,'DS Point summary'!D:D)</f>
        <v>LJ</v>
      </c>
      <c r="F121" s="19" t="str">
        <f ca="1">_xlfn.XLOOKUP(__xlnm._FilterDatabase_158[[#This Row],[SAPSA Number]],'DS Point summary'!A:A,'DS Point summary'!E:E)</f>
        <v xml:space="preserve"> </v>
      </c>
      <c r="G121" s="21">
        <f ca="1">_xlfn.XLOOKUP(__xlnm._FilterDatabase_158[[#This Row],[SAPSA Number]],'DS Point summary'!A:A,'DS Point summary'!F:F)</f>
        <v>44</v>
      </c>
      <c r="H121" s="21" t="s">
        <v>682</v>
      </c>
      <c r="I121" s="37">
        <f t="shared" si="10"/>
        <v>0</v>
      </c>
      <c r="J121" s="24">
        <f t="shared" si="11"/>
        <v>0</v>
      </c>
      <c r="K121" s="25">
        <v>0</v>
      </c>
      <c r="L121" s="26">
        <v>0</v>
      </c>
      <c r="M121" s="25">
        <v>0</v>
      </c>
      <c r="N121" s="26">
        <v>0</v>
      </c>
      <c r="O121" s="25">
        <v>0</v>
      </c>
      <c r="P121" s="26">
        <v>0</v>
      </c>
      <c r="Q121" s="25">
        <v>0</v>
      </c>
      <c r="R121" s="26">
        <v>0</v>
      </c>
      <c r="S121" s="25">
        <v>0</v>
      </c>
      <c r="T121" s="26">
        <v>0</v>
      </c>
      <c r="U121" s="25">
        <v>0</v>
      </c>
      <c r="V121" s="26">
        <v>0</v>
      </c>
    </row>
    <row r="122" spans="1:22" x14ac:dyDescent="0.25">
      <c r="A122" s="34">
        <f t="shared" si="9"/>
        <v>18</v>
      </c>
      <c r="B122" s="47">
        <v>6633</v>
      </c>
      <c r="C122" s="128" t="str">
        <f>_xlfn.XLOOKUP(__xlnm._FilterDatabase_158[[#This Row],[SAPSA Number]],'DS Point summary'!A:A,'DS Point summary'!B:B)</f>
        <v>Allessandro Raffaele</v>
      </c>
      <c r="D122" s="129" t="str">
        <f>_xlfn.XLOOKUP(__xlnm._FilterDatabase_158[[#This Row],[SAPSA Number]],'DS Point summary'!A:A,'DS Point summary'!C:C)</f>
        <v>Paschini</v>
      </c>
      <c r="E122" s="137" t="str">
        <f>_xlfn.XLOOKUP(__xlnm._FilterDatabase_158[[#This Row],[SAPSA Number]],'DS Point summary'!A:A,'DS Point summary'!D:D)</f>
        <v>AR</v>
      </c>
      <c r="F122" s="19" t="str">
        <f ca="1">_xlfn.XLOOKUP(__xlnm._FilterDatabase_158[[#This Row],[SAPSA Number]],'DS Point summary'!A:A,'DS Point summary'!E:E)</f>
        <v xml:space="preserve"> </v>
      </c>
      <c r="G122" s="21">
        <f ca="1">_xlfn.XLOOKUP(__xlnm._FilterDatabase_158[[#This Row],[SAPSA Number]],'DS Point summary'!A:A,'DS Point summary'!F:F)</f>
        <v>22</v>
      </c>
      <c r="H122" s="21" t="s">
        <v>682</v>
      </c>
      <c r="I122" s="37">
        <f t="shared" si="10"/>
        <v>0</v>
      </c>
      <c r="J122" s="24">
        <f t="shared" si="11"/>
        <v>0</v>
      </c>
      <c r="K122" s="25">
        <v>0</v>
      </c>
      <c r="L122" s="26">
        <v>0</v>
      </c>
      <c r="M122" s="25">
        <v>0</v>
      </c>
      <c r="N122" s="26">
        <v>0</v>
      </c>
      <c r="O122" s="25">
        <v>0</v>
      </c>
      <c r="P122" s="26">
        <v>0</v>
      </c>
      <c r="Q122" s="25">
        <v>0</v>
      </c>
      <c r="R122" s="26">
        <v>0</v>
      </c>
      <c r="S122" s="25">
        <v>0</v>
      </c>
      <c r="T122" s="26">
        <v>0</v>
      </c>
      <c r="U122" s="25">
        <v>0</v>
      </c>
      <c r="V122" s="26">
        <v>0</v>
      </c>
    </row>
    <row r="123" spans="1:22" x14ac:dyDescent="0.25">
      <c r="A123" s="34">
        <f t="shared" si="9"/>
        <v>18</v>
      </c>
      <c r="B123" s="47">
        <v>3394</v>
      </c>
      <c r="C123" s="128" t="str">
        <f>_xlfn.XLOOKUP(__xlnm._FilterDatabase_158[[#This Row],[SAPSA Number]],'DS Point summary'!A:A,'DS Point summary'!B:B)</f>
        <v>Rudolph Teodor</v>
      </c>
      <c r="D123" s="129" t="str">
        <f>_xlfn.XLOOKUP(__xlnm._FilterDatabase_158[[#This Row],[SAPSA Number]],'DS Point summary'!A:A,'DS Point summary'!C:C)</f>
        <v>Buhrmann</v>
      </c>
      <c r="E123" s="137" t="str">
        <f>_xlfn.XLOOKUP(__xlnm._FilterDatabase_158[[#This Row],[SAPSA Number]],'DS Point summary'!A:A,'DS Point summary'!D:D)</f>
        <v>RT</v>
      </c>
      <c r="F123" s="19" t="str">
        <f>_xlfn.XLOOKUP(__xlnm._FilterDatabase_158[[#This Row],[SAPSA Number]],'DS Point summary'!A:A,'DS Point summary'!E:E)</f>
        <v>S</v>
      </c>
      <c r="G123" s="21">
        <f ca="1">_xlfn.XLOOKUP(__xlnm._FilterDatabase_158[[#This Row],[SAPSA Number]],'DS Point summary'!A:A,'DS Point summary'!F:F)</f>
        <v>50</v>
      </c>
      <c r="H123" s="21" t="s">
        <v>682</v>
      </c>
      <c r="I123" s="37">
        <f t="shared" si="10"/>
        <v>0</v>
      </c>
      <c r="J123" s="24">
        <f t="shared" si="11"/>
        <v>0</v>
      </c>
      <c r="K123" s="25">
        <v>0</v>
      </c>
      <c r="L123" s="26">
        <v>0</v>
      </c>
      <c r="M123" s="25">
        <v>0</v>
      </c>
      <c r="N123" s="26">
        <v>0</v>
      </c>
      <c r="O123" s="25">
        <v>0</v>
      </c>
      <c r="P123" s="26">
        <v>0</v>
      </c>
      <c r="Q123" s="25">
        <v>0</v>
      </c>
      <c r="R123" s="26">
        <v>0</v>
      </c>
      <c r="S123" s="25">
        <v>0</v>
      </c>
      <c r="T123" s="26">
        <v>0</v>
      </c>
      <c r="U123" s="25">
        <v>0</v>
      </c>
      <c r="V123" s="26">
        <v>0</v>
      </c>
    </row>
  </sheetData>
  <sheetProtection algorithmName="SHA-512" hashValue="2jdV261/idqPYWPBc5IC24lX8oC/17pDGyigLTelrkBnRq6qjySlF7kfdb5TDsrYAH8so/nqa934XBEmcy1v4g==" saltValue="R4JyvnPtO0CYlNMTsSyMCw==" spinCount="100000" sheet="1" objects="1" scenarios="1"/>
  <conditionalFormatting sqref="F2:F123">
    <cfRule type="cellIs" dxfId="71" priority="2" stopIfTrue="1" operator="equal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6238F-48D5-4760-B2D2-6ED14B11C956}">
  <sheetPr>
    <tabColor rgb="FF92D050"/>
  </sheetPr>
  <dimension ref="A1:AMJ124"/>
  <sheetViews>
    <sheetView workbookViewId="0">
      <pane xSplit="10" ySplit="1" topLeftCell="K2" activePane="bottomRight" state="frozen"/>
      <selection pane="topRight" activeCell="K1" sqref="K1"/>
      <selection pane="bottomLeft" activeCell="A2" sqref="A2"/>
      <selection pane="bottomRight" activeCell="Q8" sqref="Q8"/>
    </sheetView>
  </sheetViews>
  <sheetFormatPr defaultRowHeight="15" x14ac:dyDescent="0.25"/>
  <cols>
    <col min="1" max="1" width="10.42578125" style="41" bestFit="1" customWidth="1"/>
    <col min="2" max="2" width="10.28515625" style="97" customWidth="1"/>
    <col min="3" max="3" width="21.140625" style="18" customWidth="1"/>
    <col min="4" max="4" width="16.140625" style="18" bestFit="1" customWidth="1"/>
    <col min="5" max="5" width="8.140625" style="18" customWidth="1"/>
    <col min="6" max="6" width="6.140625" style="18" customWidth="1"/>
    <col min="7" max="7" width="6.42578125" style="18" hidden="1" customWidth="1"/>
    <col min="8" max="8" width="9.5703125" style="18" customWidth="1"/>
    <col min="9" max="9" width="7.28515625" style="18" customWidth="1"/>
    <col min="10" max="10" width="8.140625" style="42" customWidth="1"/>
    <col min="11" max="22" width="6.85546875" style="18" customWidth="1"/>
    <col min="23" max="1024" width="10.28515625" style="18" customWidth="1"/>
  </cols>
  <sheetData>
    <row r="1" spans="1:22" ht="30" x14ac:dyDescent="0.25">
      <c r="A1" s="12" t="s">
        <v>659</v>
      </c>
      <c r="B1" s="95" t="s">
        <v>628</v>
      </c>
      <c r="C1" s="13" t="s">
        <v>3</v>
      </c>
      <c r="D1" s="13" t="s">
        <v>4</v>
      </c>
      <c r="E1" s="13" t="s">
        <v>5</v>
      </c>
      <c r="F1" s="14" t="s">
        <v>629</v>
      </c>
      <c r="G1" s="15" t="s">
        <v>9</v>
      </c>
      <c r="H1" s="16" t="s">
        <v>660</v>
      </c>
      <c r="I1" s="16" t="s">
        <v>661</v>
      </c>
      <c r="J1" s="17" t="s">
        <v>662</v>
      </c>
      <c r="K1" s="16" t="s">
        <v>663</v>
      </c>
      <c r="L1" s="16" t="s">
        <v>664</v>
      </c>
      <c r="M1" s="16" t="s">
        <v>665</v>
      </c>
      <c r="N1" s="16" t="s">
        <v>666</v>
      </c>
      <c r="O1" s="16" t="s">
        <v>658</v>
      </c>
      <c r="P1" s="16" t="s">
        <v>667</v>
      </c>
      <c r="Q1" s="16" t="s">
        <v>668</v>
      </c>
      <c r="R1" s="16" t="s">
        <v>669</v>
      </c>
      <c r="S1" s="16" t="s">
        <v>670</v>
      </c>
      <c r="T1" s="16" t="s">
        <v>671</v>
      </c>
      <c r="U1" s="16" t="s">
        <v>672</v>
      </c>
      <c r="V1" s="16" t="s">
        <v>673</v>
      </c>
    </row>
    <row r="2" spans="1:22" ht="14.45" customHeight="1" x14ac:dyDescent="0.25">
      <c r="A2" s="19">
        <f t="shared" ref="A2:A32" si="0">RANK(J2,J$2:J$136,0)</f>
        <v>1</v>
      </c>
      <c r="B2" s="27">
        <v>3832</v>
      </c>
      <c r="C2" s="43" t="s">
        <v>169</v>
      </c>
      <c r="D2" s="43" t="s">
        <v>170</v>
      </c>
      <c r="E2" s="49" t="s">
        <v>171</v>
      </c>
      <c r="F2" s="19" t="str">
        <f>_xlfn.XLOOKUP(__xlnm._FilterDatabase_159[[#This Row],[SAPSA Number]],'DS Point summary'!A:A,'DS Point summary'!E:E)</f>
        <v>S</v>
      </c>
      <c r="G2" s="21">
        <f ca="1">_xlfn.XLOOKUP(__xlnm._FilterDatabase_159[[#This Row],[SAPSA Number]],'DS Point summary'!A:A,'DS Point summary'!F:F)</f>
        <v>50</v>
      </c>
      <c r="H2" s="21" t="s">
        <v>681</v>
      </c>
      <c r="I2" s="23">
        <f t="shared" ref="I2:I33" si="1">(IF(K2&gt;0,1,0)+(IF(L2&gt;0,1,0))+(IF(M2&gt;0,1,0))+(IF(N2&gt;0,1,0))+(IF(O2&gt;0,1,0))+(IF(P2&gt;0,1,0))+(IF(Q2&gt;0,1,0))+(IF(R2&gt;0,1,0))+(IF(S2&gt;0,1,0))+(IF(T2&gt;0,1,0))+(IF(U2&gt;0,1,0))+(IF(V2&gt;0,1,0)))</f>
        <v>6</v>
      </c>
      <c r="J2" s="24">
        <f t="shared" ref="J2:J33" si="2">(LARGE(K2:U2,1)+LARGE(K2:U2,2)+LARGE(K2:U2,3)+LARGE(K2:U2,4)+LARGE(K2:U2,5))/5</f>
        <v>100</v>
      </c>
      <c r="K2" s="25">
        <v>100</v>
      </c>
      <c r="L2" s="26">
        <v>0</v>
      </c>
      <c r="M2" s="25">
        <v>0</v>
      </c>
      <c r="N2" s="26">
        <v>100</v>
      </c>
      <c r="O2" s="25">
        <v>100</v>
      </c>
      <c r="P2" s="26">
        <v>0</v>
      </c>
      <c r="Q2" s="25">
        <v>0</v>
      </c>
      <c r="R2" s="26">
        <v>100</v>
      </c>
      <c r="S2" s="25">
        <v>100</v>
      </c>
      <c r="T2" s="26">
        <v>0</v>
      </c>
      <c r="U2" s="25">
        <v>100</v>
      </c>
      <c r="V2" s="26">
        <v>0</v>
      </c>
    </row>
    <row r="3" spans="1:22" ht="14.45" customHeight="1" x14ac:dyDescent="0.25">
      <c r="A3" s="19">
        <f t="shared" si="0"/>
        <v>2</v>
      </c>
      <c r="B3" s="27">
        <v>3350</v>
      </c>
      <c r="C3" s="43" t="s">
        <v>114</v>
      </c>
      <c r="D3" s="43" t="s">
        <v>76</v>
      </c>
      <c r="E3" s="49" t="s">
        <v>115</v>
      </c>
      <c r="F3" s="19" t="str">
        <f ca="1">_xlfn.XLOOKUP(__xlnm._FilterDatabase_159[[#This Row],[SAPSA Number]],'DS Point summary'!A:A,'DS Point summary'!E:E)</f>
        <v xml:space="preserve"> </v>
      </c>
      <c r="G3" s="21">
        <f ca="1">_xlfn.XLOOKUP(__xlnm._FilterDatabase_159[[#This Row],[SAPSA Number]],'DS Point summary'!A:A,'DS Point summary'!F:F)</f>
        <v>48</v>
      </c>
      <c r="H3" s="21" t="s">
        <v>681</v>
      </c>
      <c r="I3" s="23">
        <f t="shared" si="1"/>
        <v>4</v>
      </c>
      <c r="J3" s="24">
        <f t="shared" si="2"/>
        <v>64.600099999999998</v>
      </c>
      <c r="K3" s="25">
        <v>0</v>
      </c>
      <c r="L3" s="26">
        <v>71.200100000000006</v>
      </c>
      <c r="M3" s="25">
        <v>0</v>
      </c>
      <c r="N3" s="26">
        <v>0</v>
      </c>
      <c r="O3" s="25">
        <v>77.165800000000004</v>
      </c>
      <c r="P3" s="26">
        <v>0</v>
      </c>
      <c r="Q3" s="25">
        <v>0</v>
      </c>
      <c r="R3" s="26">
        <v>0</v>
      </c>
      <c r="S3" s="25">
        <v>82.02</v>
      </c>
      <c r="T3" s="26">
        <v>92.614599999999996</v>
      </c>
      <c r="U3" s="25">
        <v>0</v>
      </c>
      <c r="V3" s="26">
        <v>0</v>
      </c>
    </row>
    <row r="4" spans="1:22" ht="14.45" customHeight="1" x14ac:dyDescent="0.25">
      <c r="A4" s="19">
        <f t="shared" si="0"/>
        <v>3</v>
      </c>
      <c r="B4" s="27">
        <v>3703</v>
      </c>
      <c r="C4" s="43" t="s">
        <v>279</v>
      </c>
      <c r="D4" s="43" t="s">
        <v>280</v>
      </c>
      <c r="E4" s="49" t="s">
        <v>277</v>
      </c>
      <c r="F4" s="19" t="str">
        <f ca="1">_xlfn.XLOOKUP(__xlnm._FilterDatabase_159[[#This Row],[SAPSA Number]],'DS Point summary'!A:A,'DS Point summary'!E:E)</f>
        <v>S</v>
      </c>
      <c r="G4" s="21">
        <f ca="1">_xlfn.XLOOKUP(__xlnm._FilterDatabase_159[[#This Row],[SAPSA Number]],'DS Point summary'!A:A,'DS Point summary'!F:F)</f>
        <v>53</v>
      </c>
      <c r="H4" s="21" t="s">
        <v>681</v>
      </c>
      <c r="I4" s="23">
        <f t="shared" si="1"/>
        <v>5</v>
      </c>
      <c r="J4" s="24">
        <f t="shared" si="2"/>
        <v>63.612879999999997</v>
      </c>
      <c r="K4" s="25">
        <v>60.7241</v>
      </c>
      <c r="L4" s="26">
        <v>1E-3</v>
      </c>
      <c r="M4" s="25">
        <v>100</v>
      </c>
      <c r="N4" s="26">
        <v>78.429699999999997</v>
      </c>
      <c r="O4" s="25">
        <v>78.909599999999998</v>
      </c>
      <c r="P4" s="26">
        <v>0</v>
      </c>
      <c r="Q4" s="25">
        <v>0</v>
      </c>
      <c r="R4" s="26">
        <v>0</v>
      </c>
      <c r="S4" s="25">
        <v>0</v>
      </c>
      <c r="T4" s="26">
        <v>0</v>
      </c>
      <c r="U4" s="25">
        <v>0</v>
      </c>
      <c r="V4" s="26">
        <v>0</v>
      </c>
    </row>
    <row r="5" spans="1:22" ht="14.45" customHeight="1" x14ac:dyDescent="0.25">
      <c r="A5" s="19">
        <f t="shared" si="0"/>
        <v>4</v>
      </c>
      <c r="B5" s="27">
        <v>4966</v>
      </c>
      <c r="C5" s="43" t="s">
        <v>621</v>
      </c>
      <c r="D5" s="43" t="s">
        <v>622</v>
      </c>
      <c r="E5" s="49" t="s">
        <v>73</v>
      </c>
      <c r="F5" s="19" t="str">
        <f ca="1">_xlfn.XLOOKUP(__xlnm._FilterDatabase_159[[#This Row],[SAPSA Number]],'DS Point summary'!A:A,'DS Point summary'!E:E)</f>
        <v xml:space="preserve"> </v>
      </c>
      <c r="G5" s="21">
        <f ca="1">_xlfn.XLOOKUP(__xlnm._FilterDatabase_159[[#This Row],[SAPSA Number]],'DS Point summary'!A:A,'DS Point summary'!F:F)</f>
        <v>33</v>
      </c>
      <c r="H5" s="21" t="s">
        <v>681</v>
      </c>
      <c r="I5" s="23">
        <f t="shared" si="1"/>
        <v>4</v>
      </c>
      <c r="J5" s="24">
        <f t="shared" si="2"/>
        <v>62.697879999999998</v>
      </c>
      <c r="K5" s="25">
        <v>0</v>
      </c>
      <c r="L5" s="26">
        <v>0</v>
      </c>
      <c r="M5" s="25">
        <v>0</v>
      </c>
      <c r="N5" s="26">
        <v>0</v>
      </c>
      <c r="O5" s="25">
        <v>62.050699999999999</v>
      </c>
      <c r="P5" s="26">
        <v>0</v>
      </c>
      <c r="Q5" s="25">
        <v>0</v>
      </c>
      <c r="R5" s="26">
        <v>86.296599999999998</v>
      </c>
      <c r="S5" s="25">
        <v>0</v>
      </c>
      <c r="T5" s="26">
        <v>84.376900000000006</v>
      </c>
      <c r="U5" s="25">
        <v>80.765199999999993</v>
      </c>
      <c r="V5" s="26">
        <v>0</v>
      </c>
    </row>
    <row r="6" spans="1:22" ht="14.45" customHeight="1" x14ac:dyDescent="0.25">
      <c r="A6" s="19">
        <f t="shared" si="0"/>
        <v>5</v>
      </c>
      <c r="B6" s="27">
        <v>851</v>
      </c>
      <c r="C6" s="43" t="s">
        <v>327</v>
      </c>
      <c r="D6" s="43" t="s">
        <v>328</v>
      </c>
      <c r="E6" s="49" t="s">
        <v>329</v>
      </c>
      <c r="F6" s="19" t="str">
        <f ca="1">_xlfn.XLOOKUP(__xlnm._FilterDatabase_159[[#This Row],[SAPSA Number]],'DS Point summary'!A:A,'DS Point summary'!E:E)</f>
        <v>SS</v>
      </c>
      <c r="G6" s="21">
        <f ca="1">_xlfn.XLOOKUP(__xlnm._FilterDatabase_159[[#This Row],[SAPSA Number]],'DS Point summary'!A:A,'DS Point summary'!F:F)</f>
        <v>65</v>
      </c>
      <c r="H6" s="21" t="s">
        <v>681</v>
      </c>
      <c r="I6" s="23">
        <f t="shared" si="1"/>
        <v>4</v>
      </c>
      <c r="J6" s="24">
        <f t="shared" si="2"/>
        <v>53.600679999999997</v>
      </c>
      <c r="K6" s="25">
        <v>59.819200000000002</v>
      </c>
      <c r="L6" s="26">
        <v>0</v>
      </c>
      <c r="M6" s="25">
        <v>0</v>
      </c>
      <c r="N6" s="26">
        <v>0</v>
      </c>
      <c r="O6" s="25">
        <v>61.426299999999998</v>
      </c>
      <c r="P6" s="26">
        <v>0</v>
      </c>
      <c r="Q6" s="25">
        <v>0</v>
      </c>
      <c r="R6" s="26">
        <v>75.414900000000003</v>
      </c>
      <c r="S6" s="25">
        <v>0</v>
      </c>
      <c r="T6" s="26">
        <v>71.343000000000004</v>
      </c>
      <c r="U6" s="25">
        <v>0</v>
      </c>
      <c r="V6" s="26">
        <v>0</v>
      </c>
    </row>
    <row r="7" spans="1:22" ht="14.45" customHeight="1" x14ac:dyDescent="0.25">
      <c r="A7" s="19">
        <f t="shared" si="0"/>
        <v>6</v>
      </c>
      <c r="B7" s="27">
        <v>4441</v>
      </c>
      <c r="C7" s="32" t="s">
        <v>59</v>
      </c>
      <c r="D7" s="32" t="s">
        <v>60</v>
      </c>
      <c r="E7" s="60" t="s">
        <v>61</v>
      </c>
      <c r="F7" s="19" t="str">
        <f ca="1">_xlfn.XLOOKUP(__xlnm._FilterDatabase_159[[#This Row],[SAPSA Number]],'DS Point summary'!A:A,'DS Point summary'!E:E)</f>
        <v xml:space="preserve"> </v>
      </c>
      <c r="G7" s="21">
        <f ca="1">_xlfn.XLOOKUP(__xlnm._FilterDatabase_159[[#This Row],[SAPSA Number]],'DS Point summary'!A:A,'DS Point summary'!F:F)</f>
        <v>31</v>
      </c>
      <c r="H7" s="21" t="s">
        <v>681</v>
      </c>
      <c r="I7" s="23">
        <f t="shared" si="1"/>
        <v>4</v>
      </c>
      <c r="J7" s="24">
        <f t="shared" si="2"/>
        <v>51.408940000000008</v>
      </c>
      <c r="K7" s="25">
        <v>47.493200000000002</v>
      </c>
      <c r="L7" s="26">
        <v>0</v>
      </c>
      <c r="M7" s="25">
        <v>74.686300000000003</v>
      </c>
      <c r="N7" s="26">
        <v>0</v>
      </c>
      <c r="O7" s="25">
        <v>0</v>
      </c>
      <c r="P7" s="26">
        <v>0</v>
      </c>
      <c r="Q7" s="25">
        <v>0</v>
      </c>
      <c r="R7" s="26">
        <v>70.427300000000002</v>
      </c>
      <c r="S7" s="25">
        <v>0</v>
      </c>
      <c r="T7" s="26">
        <v>64.437899999999999</v>
      </c>
      <c r="U7" s="25">
        <v>0</v>
      </c>
      <c r="V7" s="26">
        <v>0</v>
      </c>
    </row>
    <row r="8" spans="1:22" ht="14.45" customHeight="1" x14ac:dyDescent="0.25">
      <c r="A8" s="19">
        <f t="shared" si="0"/>
        <v>7</v>
      </c>
      <c r="B8" s="27">
        <v>459</v>
      </c>
      <c r="C8" s="43" t="s">
        <v>502</v>
      </c>
      <c r="D8" s="43" t="s">
        <v>355</v>
      </c>
      <c r="E8" s="49" t="s">
        <v>503</v>
      </c>
      <c r="F8" s="19" t="str">
        <f ca="1">_xlfn.XLOOKUP(__xlnm._FilterDatabase_159[[#This Row],[SAPSA Number]],'DS Point summary'!A:A,'DS Point summary'!E:E)</f>
        <v xml:space="preserve"> </v>
      </c>
      <c r="G8" s="21">
        <f ca="1">_xlfn.XLOOKUP(__xlnm._FilterDatabase_159[[#This Row],[SAPSA Number]],'DS Point summary'!A:A,'DS Point summary'!F:F)</f>
        <v>40</v>
      </c>
      <c r="H8" s="21" t="s">
        <v>681</v>
      </c>
      <c r="I8" s="23">
        <f t="shared" si="1"/>
        <v>3</v>
      </c>
      <c r="J8" s="24">
        <f t="shared" si="2"/>
        <v>51.108999999999995</v>
      </c>
      <c r="K8" s="25">
        <v>0</v>
      </c>
      <c r="L8" s="26">
        <v>73.482200000000006</v>
      </c>
      <c r="M8" s="25">
        <v>0</v>
      </c>
      <c r="N8" s="26">
        <v>0</v>
      </c>
      <c r="O8" s="25">
        <v>0</v>
      </c>
      <c r="P8" s="26">
        <v>0</v>
      </c>
      <c r="Q8" s="25">
        <v>0</v>
      </c>
      <c r="R8" s="26">
        <v>91.960899999999995</v>
      </c>
      <c r="S8" s="25">
        <v>0</v>
      </c>
      <c r="T8" s="26">
        <v>0</v>
      </c>
      <c r="U8" s="25">
        <v>90.101900000000001</v>
      </c>
      <c r="V8" s="26">
        <v>0</v>
      </c>
    </row>
    <row r="9" spans="1:22" ht="14.45" customHeight="1" x14ac:dyDescent="0.25">
      <c r="A9" s="19">
        <f t="shared" si="0"/>
        <v>8</v>
      </c>
      <c r="B9" s="27">
        <v>3349</v>
      </c>
      <c r="C9" s="43" t="s">
        <v>555</v>
      </c>
      <c r="D9" s="43" t="s">
        <v>556</v>
      </c>
      <c r="E9" s="49" t="s">
        <v>557</v>
      </c>
      <c r="F9" s="19" t="str">
        <f ca="1">_xlfn.XLOOKUP(__xlnm._FilterDatabase_159[[#This Row],[SAPSA Number]],'DS Point summary'!A:A,'DS Point summary'!E:E)</f>
        <v xml:space="preserve"> </v>
      </c>
      <c r="G9" s="21">
        <f ca="1">_xlfn.XLOOKUP(__xlnm._FilterDatabase_159[[#This Row],[SAPSA Number]],'DS Point summary'!A:A,'DS Point summary'!F:F)</f>
        <v>50</v>
      </c>
      <c r="H9" s="21" t="s">
        <v>681</v>
      </c>
      <c r="I9" s="23">
        <f t="shared" si="1"/>
        <v>3</v>
      </c>
      <c r="J9" s="24">
        <f t="shared" si="2"/>
        <v>48.111239999999995</v>
      </c>
      <c r="K9" s="25">
        <v>0</v>
      </c>
      <c r="L9" s="26">
        <v>0</v>
      </c>
      <c r="M9" s="25">
        <v>0</v>
      </c>
      <c r="N9" s="26">
        <v>0</v>
      </c>
      <c r="O9" s="25">
        <v>72.155600000000007</v>
      </c>
      <c r="P9" s="26">
        <v>0</v>
      </c>
      <c r="Q9" s="25">
        <v>0</v>
      </c>
      <c r="R9" s="26">
        <v>0</v>
      </c>
      <c r="S9" s="25">
        <v>81.830799999999996</v>
      </c>
      <c r="T9" s="26">
        <v>0</v>
      </c>
      <c r="U9" s="25">
        <v>86.569800000000001</v>
      </c>
      <c r="V9" s="26">
        <v>0</v>
      </c>
    </row>
    <row r="10" spans="1:22" ht="14.45" customHeight="1" x14ac:dyDescent="0.25">
      <c r="A10" s="19">
        <f t="shared" si="0"/>
        <v>9</v>
      </c>
      <c r="B10" s="27">
        <v>3172</v>
      </c>
      <c r="C10" s="43" t="s">
        <v>454</v>
      </c>
      <c r="D10" s="43" t="s">
        <v>241</v>
      </c>
      <c r="E10" s="49" t="s">
        <v>455</v>
      </c>
      <c r="F10" s="19" t="str">
        <f ca="1">_xlfn.XLOOKUP(__xlnm._FilterDatabase_159[[#This Row],[SAPSA Number]],'DS Point summary'!A:A,'DS Point summary'!E:E)</f>
        <v>SS</v>
      </c>
      <c r="G10" s="21">
        <f ca="1">_xlfn.XLOOKUP(__xlnm._FilterDatabase_159[[#This Row],[SAPSA Number]],'DS Point summary'!A:A,'DS Point summary'!F:F)</f>
        <v>63</v>
      </c>
      <c r="H10" s="21" t="s">
        <v>681</v>
      </c>
      <c r="I10" s="23">
        <f t="shared" si="1"/>
        <v>4</v>
      </c>
      <c r="J10" s="24">
        <f t="shared" si="2"/>
        <v>46.16404</v>
      </c>
      <c r="K10" s="25">
        <v>75.363299999999995</v>
      </c>
      <c r="L10" s="26">
        <v>71.687600000000003</v>
      </c>
      <c r="M10" s="25">
        <v>0</v>
      </c>
      <c r="N10" s="26">
        <v>0</v>
      </c>
      <c r="O10" s="25">
        <v>0</v>
      </c>
      <c r="P10" s="26">
        <v>0</v>
      </c>
      <c r="Q10" s="25">
        <v>0</v>
      </c>
      <c r="R10" s="26">
        <v>0</v>
      </c>
      <c r="S10" s="25">
        <v>0</v>
      </c>
      <c r="T10" s="26">
        <v>83.769300000000001</v>
      </c>
      <c r="U10" s="25">
        <v>0</v>
      </c>
      <c r="V10" s="26">
        <v>88.849599999999995</v>
      </c>
    </row>
    <row r="11" spans="1:22" ht="14.45" customHeight="1" x14ac:dyDescent="0.25">
      <c r="A11" s="19">
        <f t="shared" si="0"/>
        <v>10</v>
      </c>
      <c r="B11" s="20">
        <v>3339</v>
      </c>
      <c r="C11" s="29" t="s">
        <v>306</v>
      </c>
      <c r="D11" s="29" t="s">
        <v>307</v>
      </c>
      <c r="E11" s="30" t="s">
        <v>308</v>
      </c>
      <c r="F11" s="19" t="str">
        <f ca="1">_xlfn.XLOOKUP(__xlnm._FilterDatabase_159[[#This Row],[SAPSA Number]],'DS Point summary'!A:A,'DS Point summary'!E:E)</f>
        <v xml:space="preserve"> </v>
      </c>
      <c r="G11" s="21">
        <f ca="1">_xlfn.XLOOKUP(__xlnm._FilterDatabase_159[[#This Row],[SAPSA Number]],'DS Point summary'!A:A,'DS Point summary'!F:F)</f>
        <v>49</v>
      </c>
      <c r="H11" s="21" t="s">
        <v>681</v>
      </c>
      <c r="I11" s="23">
        <f t="shared" si="1"/>
        <v>4</v>
      </c>
      <c r="J11" s="24">
        <f t="shared" si="2"/>
        <v>40.681380000000004</v>
      </c>
      <c r="K11" s="25">
        <v>0</v>
      </c>
      <c r="L11" s="26">
        <v>0</v>
      </c>
      <c r="M11" s="25">
        <v>0</v>
      </c>
      <c r="N11" s="26">
        <v>0</v>
      </c>
      <c r="O11" s="25">
        <v>59.669600000000003</v>
      </c>
      <c r="P11" s="26">
        <v>0</v>
      </c>
      <c r="Q11" s="25">
        <v>0</v>
      </c>
      <c r="R11" s="26">
        <v>62.804299999999998</v>
      </c>
      <c r="S11" s="25">
        <v>0</v>
      </c>
      <c r="T11" s="26">
        <v>80.933000000000007</v>
      </c>
      <c r="U11" s="25">
        <v>0</v>
      </c>
      <c r="V11" s="26">
        <v>82.421400000000006</v>
      </c>
    </row>
    <row r="12" spans="1:22" ht="14.45" customHeight="1" x14ac:dyDescent="0.25">
      <c r="A12" s="19">
        <f t="shared" si="0"/>
        <v>11</v>
      </c>
      <c r="B12" s="27">
        <v>250</v>
      </c>
      <c r="C12" s="43" t="s">
        <v>19</v>
      </c>
      <c r="D12" s="43" t="s">
        <v>20</v>
      </c>
      <c r="E12" s="49" t="s">
        <v>21</v>
      </c>
      <c r="F12" s="19" t="str">
        <f ca="1">_xlfn.XLOOKUP(__xlnm._FilterDatabase_159[[#This Row],[SAPSA Number]],'DS Point summary'!A:A,'DS Point summary'!E:E)</f>
        <v>SS</v>
      </c>
      <c r="G12" s="21">
        <f ca="1">_xlfn.XLOOKUP(__xlnm._FilterDatabase_159[[#This Row],[SAPSA Number]],'DS Point summary'!A:A,'DS Point summary'!F:F)</f>
        <v>63</v>
      </c>
      <c r="H12" s="21" t="s">
        <v>681</v>
      </c>
      <c r="I12" s="23">
        <f t="shared" si="1"/>
        <v>4</v>
      </c>
      <c r="J12" s="24">
        <f t="shared" si="2"/>
        <v>38.576120000000003</v>
      </c>
      <c r="K12" s="25">
        <v>0</v>
      </c>
      <c r="L12" s="26">
        <v>0</v>
      </c>
      <c r="M12" s="25">
        <v>0</v>
      </c>
      <c r="N12" s="26">
        <v>0</v>
      </c>
      <c r="O12" s="25">
        <v>0</v>
      </c>
      <c r="P12" s="26">
        <v>0</v>
      </c>
      <c r="Q12" s="25">
        <v>0</v>
      </c>
      <c r="R12" s="26">
        <v>64.33</v>
      </c>
      <c r="S12" s="25">
        <v>55.3215</v>
      </c>
      <c r="T12" s="26">
        <v>73.229100000000003</v>
      </c>
      <c r="U12" s="25">
        <v>0</v>
      </c>
      <c r="V12" s="26">
        <v>57.9285</v>
      </c>
    </row>
    <row r="13" spans="1:22" ht="14.45" customHeight="1" x14ac:dyDescent="0.25">
      <c r="A13" s="19">
        <f t="shared" si="0"/>
        <v>12</v>
      </c>
      <c r="B13" s="27">
        <v>3416</v>
      </c>
      <c r="C13" s="43" t="s">
        <v>201</v>
      </c>
      <c r="D13" s="43" t="s">
        <v>202</v>
      </c>
      <c r="E13" s="49" t="s">
        <v>203</v>
      </c>
      <c r="F13" s="19" t="str">
        <f ca="1">_xlfn.XLOOKUP(__xlnm._FilterDatabase_159[[#This Row],[SAPSA Number]],'DS Point summary'!A:A,'DS Point summary'!E:E)</f>
        <v xml:space="preserve"> </v>
      </c>
      <c r="G13" s="21">
        <f ca="1">_xlfn.XLOOKUP(__xlnm._FilterDatabase_159[[#This Row],[SAPSA Number]],'DS Point summary'!A:A,'DS Point summary'!F:F)</f>
        <v>39</v>
      </c>
      <c r="H13" s="21" t="s">
        <v>681</v>
      </c>
      <c r="I13" s="23">
        <f t="shared" si="1"/>
        <v>2</v>
      </c>
      <c r="J13" s="24">
        <f t="shared" si="2"/>
        <v>38.566539999999996</v>
      </c>
      <c r="K13" s="25">
        <v>92.832700000000003</v>
      </c>
      <c r="L13" s="26">
        <v>100</v>
      </c>
      <c r="M13" s="25">
        <v>0</v>
      </c>
      <c r="N13" s="26">
        <v>0</v>
      </c>
      <c r="O13" s="25">
        <v>0</v>
      </c>
      <c r="P13" s="26">
        <v>0</v>
      </c>
      <c r="Q13" s="25">
        <v>0</v>
      </c>
      <c r="R13" s="26">
        <v>0</v>
      </c>
      <c r="S13" s="25">
        <v>0</v>
      </c>
      <c r="T13" s="26">
        <v>0</v>
      </c>
      <c r="U13" s="25">
        <v>0</v>
      </c>
      <c r="V13" s="26">
        <v>0</v>
      </c>
    </row>
    <row r="14" spans="1:22" ht="14.45" customHeight="1" x14ac:dyDescent="0.25">
      <c r="A14" s="19">
        <f t="shared" si="0"/>
        <v>13</v>
      </c>
      <c r="B14" s="27">
        <v>4672</v>
      </c>
      <c r="C14" s="43" t="s">
        <v>222</v>
      </c>
      <c r="D14" s="43" t="s">
        <v>223</v>
      </c>
      <c r="E14" s="49" t="s">
        <v>224</v>
      </c>
      <c r="F14" s="19" t="str">
        <f ca="1">_xlfn.XLOOKUP(__xlnm._FilterDatabase_159[[#This Row],[SAPSA Number]],'DS Point summary'!A:A,'DS Point summary'!E:E)</f>
        <v>S</v>
      </c>
      <c r="G14" s="21">
        <f ca="1">_xlfn.XLOOKUP(__xlnm._FilterDatabase_159[[#This Row],[SAPSA Number]],'DS Point summary'!A:A,'DS Point summary'!F:F)</f>
        <v>57</v>
      </c>
      <c r="H14" s="21" t="s">
        <v>681</v>
      </c>
      <c r="I14" s="23">
        <f t="shared" si="1"/>
        <v>3</v>
      </c>
      <c r="J14" s="24">
        <f t="shared" si="2"/>
        <v>31.627179999999999</v>
      </c>
      <c r="K14" s="25">
        <v>0</v>
      </c>
      <c r="L14" s="26">
        <v>0</v>
      </c>
      <c r="M14" s="25">
        <v>0</v>
      </c>
      <c r="N14" s="26">
        <v>0</v>
      </c>
      <c r="O14" s="25">
        <v>69.281400000000005</v>
      </c>
      <c r="P14" s="26">
        <v>0</v>
      </c>
      <c r="Q14" s="25">
        <v>0</v>
      </c>
      <c r="R14" s="26">
        <v>64.588899999999995</v>
      </c>
      <c r="S14" s="25">
        <v>0</v>
      </c>
      <c r="T14" s="26">
        <v>0</v>
      </c>
      <c r="U14" s="25">
        <v>24.265599999999999</v>
      </c>
      <c r="V14" s="26">
        <v>0</v>
      </c>
    </row>
    <row r="15" spans="1:22" ht="14.45" customHeight="1" x14ac:dyDescent="0.25">
      <c r="A15" s="19">
        <f t="shared" si="0"/>
        <v>14</v>
      </c>
      <c r="B15" s="20">
        <v>3338</v>
      </c>
      <c r="C15" s="29" t="s">
        <v>75</v>
      </c>
      <c r="D15" s="29" t="s">
        <v>76</v>
      </c>
      <c r="E15" s="30" t="s">
        <v>77</v>
      </c>
      <c r="F15" s="19" t="str">
        <f ca="1">_xlfn.XLOOKUP(__xlnm._FilterDatabase_159[[#This Row],[SAPSA Number]],'DS Point summary'!A:A,'DS Point summary'!E:E)</f>
        <v>S</v>
      </c>
      <c r="G15" s="21">
        <f ca="1">_xlfn.XLOOKUP(__xlnm._FilterDatabase_159[[#This Row],[SAPSA Number]],'DS Point summary'!A:A,'DS Point summary'!F:F)</f>
        <v>51</v>
      </c>
      <c r="H15" s="21" t="s">
        <v>681</v>
      </c>
      <c r="I15" s="23">
        <f t="shared" si="1"/>
        <v>2</v>
      </c>
      <c r="J15" s="24">
        <f t="shared" si="2"/>
        <v>23.9634</v>
      </c>
      <c r="K15" s="25">
        <v>57.4968</v>
      </c>
      <c r="L15" s="26">
        <v>62.3202</v>
      </c>
      <c r="M15" s="25">
        <v>0</v>
      </c>
      <c r="N15" s="26">
        <v>0</v>
      </c>
      <c r="O15" s="25">
        <v>0</v>
      </c>
      <c r="P15" s="26">
        <v>0</v>
      </c>
      <c r="Q15" s="25">
        <v>0</v>
      </c>
      <c r="R15" s="26">
        <v>0</v>
      </c>
      <c r="S15" s="25">
        <v>0</v>
      </c>
      <c r="T15" s="26">
        <v>0</v>
      </c>
      <c r="U15" s="25">
        <v>0</v>
      </c>
      <c r="V15" s="26">
        <v>0</v>
      </c>
    </row>
    <row r="16" spans="1:22" ht="14.45" customHeight="1" x14ac:dyDescent="0.25">
      <c r="A16" s="19">
        <f t="shared" si="0"/>
        <v>15</v>
      </c>
      <c r="B16" s="27">
        <v>393</v>
      </c>
      <c r="C16" s="43" t="s">
        <v>514</v>
      </c>
      <c r="D16" s="43" t="s">
        <v>241</v>
      </c>
      <c r="E16" s="49" t="s">
        <v>515</v>
      </c>
      <c r="F16" s="19" t="str">
        <f>_xlfn.XLOOKUP(__xlnm._FilterDatabase_159[[#This Row],[SAPSA Number]],'DS Point summary'!A:A,'DS Point summary'!E:E)</f>
        <v>Lady</v>
      </c>
      <c r="G16" s="21">
        <f ca="1">_xlfn.XLOOKUP(__xlnm._FilterDatabase_159[[#This Row],[SAPSA Number]],'DS Point summary'!A:A,'DS Point summary'!F:F)</f>
        <v>57</v>
      </c>
      <c r="H16" s="21" t="s">
        <v>681</v>
      </c>
      <c r="I16" s="23">
        <f t="shared" si="1"/>
        <v>2</v>
      </c>
      <c r="J16" s="24">
        <f t="shared" si="2"/>
        <v>23.1906</v>
      </c>
      <c r="K16" s="25">
        <v>63.680599999999998</v>
      </c>
      <c r="L16" s="26">
        <v>52.272399999999998</v>
      </c>
      <c r="M16" s="25">
        <v>0</v>
      </c>
      <c r="N16" s="26">
        <v>0</v>
      </c>
      <c r="O16" s="25">
        <v>0</v>
      </c>
      <c r="P16" s="26">
        <v>0</v>
      </c>
      <c r="Q16" s="25">
        <v>0</v>
      </c>
      <c r="R16" s="26">
        <v>0</v>
      </c>
      <c r="S16" s="25">
        <v>0</v>
      </c>
      <c r="T16" s="26">
        <v>0</v>
      </c>
      <c r="U16" s="25">
        <v>0</v>
      </c>
      <c r="V16" s="26">
        <v>0</v>
      </c>
    </row>
    <row r="17" spans="1:22" ht="14.45" customHeight="1" x14ac:dyDescent="0.25">
      <c r="A17" s="19">
        <f t="shared" si="0"/>
        <v>16</v>
      </c>
      <c r="B17" s="20">
        <v>2651</v>
      </c>
      <c r="C17" s="21" t="s">
        <v>488</v>
      </c>
      <c r="D17" s="21" t="s">
        <v>489</v>
      </c>
      <c r="E17" s="22" t="s">
        <v>490</v>
      </c>
      <c r="F17" s="19" t="str">
        <f ca="1">_xlfn.XLOOKUP(__xlnm._FilterDatabase_159[[#This Row],[SAPSA Number]],'DS Point summary'!A:A,'DS Point summary'!E:E)</f>
        <v xml:space="preserve"> </v>
      </c>
      <c r="G17" s="21">
        <f ca="1">_xlfn.XLOOKUP(__xlnm._FilterDatabase_159[[#This Row],[SAPSA Number]],'DS Point summary'!A:A,'DS Point summary'!F:F)</f>
        <v>49</v>
      </c>
      <c r="H17" s="21" t="s">
        <v>681</v>
      </c>
      <c r="I17" s="23">
        <f t="shared" si="1"/>
        <v>2</v>
      </c>
      <c r="J17" s="24">
        <f t="shared" si="2"/>
        <v>23.143560000000001</v>
      </c>
      <c r="K17" s="25">
        <v>71.81</v>
      </c>
      <c r="L17" s="26">
        <v>43.907800000000002</v>
      </c>
      <c r="M17" s="25">
        <v>0</v>
      </c>
      <c r="N17" s="26">
        <v>0</v>
      </c>
      <c r="O17" s="25">
        <v>0</v>
      </c>
      <c r="P17" s="26">
        <v>0</v>
      </c>
      <c r="Q17" s="25">
        <v>0</v>
      </c>
      <c r="R17" s="26">
        <v>0</v>
      </c>
      <c r="S17" s="25">
        <v>0</v>
      </c>
      <c r="T17" s="26">
        <v>0</v>
      </c>
      <c r="U17" s="25">
        <v>0</v>
      </c>
      <c r="V17" s="26">
        <v>0</v>
      </c>
    </row>
    <row r="18" spans="1:22" ht="14.45" customHeight="1" x14ac:dyDescent="0.25">
      <c r="A18" s="19">
        <f t="shared" si="0"/>
        <v>17</v>
      </c>
      <c r="B18" s="98">
        <v>6394</v>
      </c>
      <c r="C18" s="43" t="str">
        <f>_xlfn.XLOOKUP(__xlnm._FilterDatabase_159[[#This Row],[SAPSA Number]],'DS Point summary'!A:A,'DS Point summary'!B:B)</f>
        <v>Marthinus Jacobus</v>
      </c>
      <c r="D18" s="43" t="str">
        <f>_xlfn.XLOOKUP(__xlnm._FilterDatabase_159[[#This Row],[SAPSA Number]],'DS Point summary'!A:A,'DS Point summary'!C:C)</f>
        <v>Booysen</v>
      </c>
      <c r="E18" s="49" t="str">
        <f>_xlfn.XLOOKUP(__xlnm._FilterDatabase_159[[#This Row],[SAPSA Number]],'DS Point summary'!A:A,'DS Point summary'!D:D)</f>
        <v>MJ</v>
      </c>
      <c r="F18" s="19" t="str">
        <f ca="1">_xlfn.XLOOKUP(__xlnm._FilterDatabase_159[[#This Row],[SAPSA Number]],'DS Point summary'!A:A,'DS Point summary'!E:E)</f>
        <v xml:space="preserve"> </v>
      </c>
      <c r="G18" s="21">
        <f ca="1">_xlfn.XLOOKUP(__xlnm._FilterDatabase_159[[#This Row],[SAPSA Number]],'DS Point summary'!A:A,'DS Point summary'!F:F)</f>
        <v>45</v>
      </c>
      <c r="H18" s="21" t="s">
        <v>681</v>
      </c>
      <c r="I18" s="23">
        <f t="shared" si="1"/>
        <v>2</v>
      </c>
      <c r="J18" s="24">
        <f t="shared" si="2"/>
        <v>22.159939999999999</v>
      </c>
      <c r="K18" s="25">
        <v>0</v>
      </c>
      <c r="L18" s="26">
        <v>0</v>
      </c>
      <c r="M18" s="25">
        <v>0</v>
      </c>
      <c r="N18" s="26">
        <v>0</v>
      </c>
      <c r="O18" s="25">
        <v>0</v>
      </c>
      <c r="P18" s="26">
        <v>0</v>
      </c>
      <c r="Q18" s="25">
        <v>0</v>
      </c>
      <c r="R18" s="26">
        <v>55.762300000000003</v>
      </c>
      <c r="S18" s="25">
        <v>55.037399999999998</v>
      </c>
      <c r="T18" s="26">
        <v>0</v>
      </c>
      <c r="U18" s="25">
        <v>0</v>
      </c>
      <c r="V18" s="26">
        <v>0</v>
      </c>
    </row>
    <row r="19" spans="1:22" ht="14.45" customHeight="1" x14ac:dyDescent="0.25">
      <c r="A19" s="19">
        <f t="shared" si="0"/>
        <v>18</v>
      </c>
      <c r="B19" s="27">
        <v>3782</v>
      </c>
      <c r="C19" s="129" t="str">
        <f>_xlfn.XLOOKUP(__xlnm._FilterDatabase_159[[#This Row],[SAPSA Number]],'DS Point summary'!A:A,'DS Point summary'!B:B)</f>
        <v>Gary Athol</v>
      </c>
      <c r="D19" s="129" t="str">
        <f>_xlfn.XLOOKUP(__xlnm._FilterDatabase_159[[#This Row],[SAPSA Number]],'DS Point summary'!A:A,'DS Point summary'!C:C)</f>
        <v>Hagemann</v>
      </c>
      <c r="E19" s="130" t="str">
        <f>_xlfn.XLOOKUP(__xlnm._FilterDatabase_159[[#This Row],[SAPSA Number]],'DS Point summary'!A:A,'DS Point summary'!D:D)</f>
        <v>GA</v>
      </c>
      <c r="F19" s="19" t="str">
        <f ca="1">_xlfn.XLOOKUP(__xlnm._FilterDatabase_159[[#This Row],[SAPSA Number]],'DS Point summary'!A:A,'DS Point summary'!E:E)</f>
        <v>S</v>
      </c>
      <c r="G19" s="21">
        <f ca="1">_xlfn.XLOOKUP(__xlnm._FilterDatabase_159[[#This Row],[SAPSA Number]],'DS Point summary'!A:A,'DS Point summary'!F:F)</f>
        <v>52</v>
      </c>
      <c r="H19" s="21" t="s">
        <v>681</v>
      </c>
      <c r="I19" s="23">
        <f t="shared" si="1"/>
        <v>1</v>
      </c>
      <c r="J19" s="24">
        <f t="shared" si="2"/>
        <v>20</v>
      </c>
      <c r="K19" s="25">
        <v>0</v>
      </c>
      <c r="L19" s="26">
        <v>0</v>
      </c>
      <c r="M19" s="25">
        <v>0</v>
      </c>
      <c r="N19" s="26">
        <v>0</v>
      </c>
      <c r="O19" s="25">
        <v>0</v>
      </c>
      <c r="P19" s="26">
        <v>0</v>
      </c>
      <c r="Q19" s="25">
        <v>0</v>
      </c>
      <c r="R19" s="26">
        <v>0</v>
      </c>
      <c r="S19" s="25">
        <v>0</v>
      </c>
      <c r="T19" s="26">
        <v>100</v>
      </c>
      <c r="U19" s="25">
        <v>0</v>
      </c>
      <c r="V19" s="26">
        <v>0</v>
      </c>
    </row>
    <row r="20" spans="1:22" ht="14.45" customHeight="1" x14ac:dyDescent="0.25">
      <c r="A20" s="19">
        <f t="shared" si="0"/>
        <v>19</v>
      </c>
      <c r="B20" s="27">
        <v>5262</v>
      </c>
      <c r="C20" s="43" t="s">
        <v>32</v>
      </c>
      <c r="D20" s="43" t="s">
        <v>33</v>
      </c>
      <c r="E20" s="49" t="s">
        <v>27</v>
      </c>
      <c r="F20" s="19" t="str">
        <f ca="1">_xlfn.XLOOKUP(__xlnm._FilterDatabase_159[[#This Row],[SAPSA Number]],'DS Point summary'!A:A,'DS Point summary'!E:E)</f>
        <v xml:space="preserve"> </v>
      </c>
      <c r="G20" s="21">
        <f ca="1">_xlfn.XLOOKUP(__xlnm._FilterDatabase_159[[#This Row],[SAPSA Number]],'DS Point summary'!A:A,'DS Point summary'!F:F)</f>
        <v>45</v>
      </c>
      <c r="H20" s="21" t="s">
        <v>681</v>
      </c>
      <c r="I20" s="23">
        <f t="shared" si="1"/>
        <v>1</v>
      </c>
      <c r="J20" s="24">
        <f t="shared" si="2"/>
        <v>18.813420000000001</v>
      </c>
      <c r="K20" s="25">
        <v>0</v>
      </c>
      <c r="L20" s="26">
        <v>0</v>
      </c>
      <c r="M20" s="25">
        <v>0</v>
      </c>
      <c r="N20" s="26">
        <v>94.067099999999996</v>
      </c>
      <c r="O20" s="25">
        <v>0</v>
      </c>
      <c r="P20" s="26">
        <v>0</v>
      </c>
      <c r="Q20" s="25">
        <v>0</v>
      </c>
      <c r="R20" s="26">
        <v>0</v>
      </c>
      <c r="S20" s="25">
        <v>0</v>
      </c>
      <c r="T20" s="26">
        <v>0</v>
      </c>
      <c r="U20" s="25">
        <v>0</v>
      </c>
      <c r="V20" s="26">
        <v>0</v>
      </c>
    </row>
    <row r="21" spans="1:22" ht="14.45" customHeight="1" x14ac:dyDescent="0.25">
      <c r="A21" s="19">
        <f t="shared" si="0"/>
        <v>20</v>
      </c>
      <c r="B21" s="27">
        <v>2928</v>
      </c>
      <c r="C21" s="43" t="s">
        <v>151</v>
      </c>
      <c r="D21" s="43" t="s">
        <v>152</v>
      </c>
      <c r="E21" s="49" t="s">
        <v>153</v>
      </c>
      <c r="F21" s="19" t="str">
        <f ca="1">_xlfn.XLOOKUP(__xlnm._FilterDatabase_159[[#This Row],[SAPSA Number]],'DS Point summary'!A:A,'DS Point summary'!E:E)</f>
        <v>S</v>
      </c>
      <c r="G21" s="21">
        <f ca="1">_xlfn.XLOOKUP(__xlnm._FilterDatabase_159[[#This Row],[SAPSA Number]],'DS Point summary'!A:A,'DS Point summary'!F:F)</f>
        <v>56</v>
      </c>
      <c r="H21" s="21" t="s">
        <v>681</v>
      </c>
      <c r="I21" s="23">
        <f t="shared" si="1"/>
        <v>1</v>
      </c>
      <c r="J21" s="24">
        <f t="shared" si="2"/>
        <v>18.118659999999998</v>
      </c>
      <c r="K21" s="25">
        <v>0</v>
      </c>
      <c r="L21" s="26">
        <v>0</v>
      </c>
      <c r="M21" s="25">
        <v>0</v>
      </c>
      <c r="N21" s="26">
        <v>90.593299999999999</v>
      </c>
      <c r="O21" s="25">
        <v>0</v>
      </c>
      <c r="P21" s="26">
        <v>0</v>
      </c>
      <c r="Q21" s="25">
        <v>0</v>
      </c>
      <c r="R21" s="26">
        <v>0</v>
      </c>
      <c r="S21" s="25">
        <v>0</v>
      </c>
      <c r="T21" s="26">
        <v>0</v>
      </c>
      <c r="U21" s="25">
        <v>0</v>
      </c>
      <c r="V21" s="26">
        <v>0</v>
      </c>
    </row>
    <row r="22" spans="1:22" ht="14.45" customHeight="1" x14ac:dyDescent="0.25">
      <c r="A22" s="19">
        <f t="shared" si="0"/>
        <v>21</v>
      </c>
      <c r="B22" s="27">
        <v>3587</v>
      </c>
      <c r="C22" s="43" t="s">
        <v>135</v>
      </c>
      <c r="D22" s="43" t="s">
        <v>136</v>
      </c>
      <c r="E22" s="100" t="s">
        <v>137</v>
      </c>
      <c r="F22" s="19" t="str">
        <f ca="1">_xlfn.XLOOKUP(__xlnm._FilterDatabase_159[[#This Row],[SAPSA Number]],'DS Point summary'!A:A,'DS Point summary'!E:E)</f>
        <v xml:space="preserve"> </v>
      </c>
      <c r="G22" s="21">
        <f ca="1">_xlfn.XLOOKUP(__xlnm._FilterDatabase_159[[#This Row],[SAPSA Number]],'DS Point summary'!A:A,'DS Point summary'!F:F)</f>
        <v>37</v>
      </c>
      <c r="H22" s="21" t="s">
        <v>681</v>
      </c>
      <c r="I22" s="23">
        <f t="shared" si="1"/>
        <v>1</v>
      </c>
      <c r="J22" s="24">
        <f t="shared" si="2"/>
        <v>17.95234</v>
      </c>
      <c r="K22" s="25">
        <v>0</v>
      </c>
      <c r="L22" s="26">
        <v>0</v>
      </c>
      <c r="M22" s="25">
        <v>0</v>
      </c>
      <c r="N22" s="26">
        <v>89.761700000000005</v>
      </c>
      <c r="O22" s="25">
        <v>0</v>
      </c>
      <c r="P22" s="26">
        <v>0</v>
      </c>
      <c r="Q22" s="25">
        <v>0</v>
      </c>
      <c r="R22" s="26">
        <v>0</v>
      </c>
      <c r="S22" s="25">
        <v>0</v>
      </c>
      <c r="T22" s="26">
        <v>0</v>
      </c>
      <c r="U22" s="25">
        <v>0</v>
      </c>
      <c r="V22" s="26">
        <v>0</v>
      </c>
    </row>
    <row r="23" spans="1:22" ht="14.45" customHeight="1" x14ac:dyDescent="0.25">
      <c r="A23" s="19">
        <f t="shared" si="0"/>
        <v>22</v>
      </c>
      <c r="B23" s="128">
        <v>4862</v>
      </c>
      <c r="C23" s="129" t="str">
        <f>_xlfn.XLOOKUP(__xlnm._FilterDatabase_159[[#This Row],[SAPSA Number]],'DS Point summary'!A:A,'DS Point summary'!B:B)</f>
        <v>George Keith</v>
      </c>
      <c r="D23" s="129" t="str">
        <f>_xlfn.XLOOKUP(__xlnm._FilterDatabase_159[[#This Row],[SAPSA Number]],'DS Point summary'!A:A,'DS Point summary'!C:C)</f>
        <v>Marais</v>
      </c>
      <c r="E23" s="130" t="str">
        <f>_xlfn.XLOOKUP(__xlnm._FilterDatabase_159[[#This Row],[SAPSA Number]],'DS Point summary'!A:A,'DS Point summary'!D:D)</f>
        <v>GK</v>
      </c>
      <c r="F23" s="19" t="str">
        <f>_xlfn.XLOOKUP(__xlnm._FilterDatabase_159[[#This Row],[SAPSA Number]],'DS Point summary'!A:A,'DS Point summary'!E:E)</f>
        <v>S</v>
      </c>
      <c r="G23" s="21">
        <f ca="1">_xlfn.XLOOKUP(__xlnm._FilterDatabase_159[[#This Row],[SAPSA Number]],'DS Point summary'!A:A,'DS Point summary'!F:F)</f>
        <v>50</v>
      </c>
      <c r="H23" s="21" t="s">
        <v>681</v>
      </c>
      <c r="I23" s="23">
        <f t="shared" si="1"/>
        <v>2</v>
      </c>
      <c r="J23" s="24">
        <f t="shared" si="2"/>
        <v>16.758400000000002</v>
      </c>
      <c r="K23" s="25">
        <v>0</v>
      </c>
      <c r="L23" s="26">
        <v>0</v>
      </c>
      <c r="M23" s="25">
        <v>0</v>
      </c>
      <c r="N23" s="26">
        <v>0</v>
      </c>
      <c r="O23" s="25">
        <v>0</v>
      </c>
      <c r="P23" s="26">
        <v>0</v>
      </c>
      <c r="Q23" s="25">
        <v>0</v>
      </c>
      <c r="R23" s="26">
        <v>0</v>
      </c>
      <c r="S23" s="25">
        <v>0</v>
      </c>
      <c r="T23" s="26">
        <v>83.792000000000002</v>
      </c>
      <c r="U23" s="25">
        <v>0</v>
      </c>
      <c r="V23" s="26">
        <v>43.686500000000002</v>
      </c>
    </row>
    <row r="24" spans="1:22" ht="14.45" customHeight="1" x14ac:dyDescent="0.25">
      <c r="A24" s="19">
        <f t="shared" si="0"/>
        <v>23</v>
      </c>
      <c r="B24" s="27">
        <v>1250</v>
      </c>
      <c r="C24" s="129" t="str">
        <f>_xlfn.XLOOKUP(__xlnm._FilterDatabase_159[[#This Row],[SAPSA Number]],'DS Point summary'!A:A,'DS Point summary'!B:B)</f>
        <v>Carel Riaan</v>
      </c>
      <c r="D24" s="129" t="str">
        <f>_xlfn.XLOOKUP(__xlnm._FilterDatabase_159[[#This Row],[SAPSA Number]],'DS Point summary'!A:A,'DS Point summary'!C:C)</f>
        <v>Venter</v>
      </c>
      <c r="E24" s="130" t="str">
        <f>_xlfn.XLOOKUP(__xlnm._FilterDatabase_159[[#This Row],[SAPSA Number]],'DS Point summary'!A:A,'DS Point summary'!D:D)</f>
        <v>CR</v>
      </c>
      <c r="F24" s="19" t="str">
        <f ca="1">_xlfn.XLOOKUP(__xlnm._FilterDatabase_159[[#This Row],[SAPSA Number]],'DS Point summary'!A:A,'DS Point summary'!E:E)</f>
        <v>S</v>
      </c>
      <c r="G24" s="21">
        <f ca="1">_xlfn.XLOOKUP(__xlnm._FilterDatabase_159[[#This Row],[SAPSA Number]],'DS Point summary'!A:A,'DS Point summary'!F:F)</f>
        <v>52</v>
      </c>
      <c r="H24" s="21" t="s">
        <v>681</v>
      </c>
      <c r="I24" s="23">
        <f t="shared" si="1"/>
        <v>1</v>
      </c>
      <c r="J24" s="24">
        <f t="shared" si="2"/>
        <v>15.907779999999999</v>
      </c>
      <c r="K24" s="25">
        <v>0</v>
      </c>
      <c r="L24" s="26">
        <v>0</v>
      </c>
      <c r="M24" s="25">
        <v>0</v>
      </c>
      <c r="N24" s="26">
        <v>0</v>
      </c>
      <c r="O24" s="25">
        <v>0</v>
      </c>
      <c r="P24" s="26">
        <v>0</v>
      </c>
      <c r="Q24" s="25">
        <v>0</v>
      </c>
      <c r="R24" s="26">
        <v>0</v>
      </c>
      <c r="S24" s="25">
        <v>0</v>
      </c>
      <c r="T24" s="26">
        <v>0</v>
      </c>
      <c r="U24" s="25">
        <v>79.538899999999998</v>
      </c>
      <c r="V24" s="26">
        <v>0</v>
      </c>
    </row>
    <row r="25" spans="1:22" ht="14.45" customHeight="1" x14ac:dyDescent="0.25">
      <c r="A25" s="19">
        <f t="shared" si="0"/>
        <v>24</v>
      </c>
      <c r="B25" s="27">
        <v>3396</v>
      </c>
      <c r="C25" s="43" t="s">
        <v>334</v>
      </c>
      <c r="D25" s="43" t="s">
        <v>47</v>
      </c>
      <c r="E25" s="49" t="s">
        <v>335</v>
      </c>
      <c r="F25" s="19" t="str">
        <f ca="1">_xlfn.XLOOKUP(__xlnm._FilterDatabase_159[[#This Row],[SAPSA Number]],'DS Point summary'!A:A,'DS Point summary'!E:E)</f>
        <v>SS</v>
      </c>
      <c r="G25" s="21">
        <f ca="1">_xlfn.XLOOKUP(__xlnm._FilterDatabase_159[[#This Row],[SAPSA Number]],'DS Point summary'!A:A,'DS Point summary'!F:F)</f>
        <v>68</v>
      </c>
      <c r="H25" s="21" t="s">
        <v>681</v>
      </c>
      <c r="I25" s="23">
        <f t="shared" si="1"/>
        <v>1</v>
      </c>
      <c r="J25" s="24">
        <f t="shared" si="2"/>
        <v>15.55274</v>
      </c>
      <c r="K25" s="25">
        <v>0</v>
      </c>
      <c r="L25" s="26">
        <v>0</v>
      </c>
      <c r="M25" s="25">
        <v>0</v>
      </c>
      <c r="N25" s="26">
        <v>77.7637</v>
      </c>
      <c r="O25" s="25">
        <v>0</v>
      </c>
      <c r="P25" s="26">
        <v>0</v>
      </c>
      <c r="Q25" s="25">
        <v>0</v>
      </c>
      <c r="R25" s="26">
        <v>0</v>
      </c>
      <c r="S25" s="25">
        <v>0</v>
      </c>
      <c r="T25" s="26">
        <v>0</v>
      </c>
      <c r="U25" s="25">
        <v>0</v>
      </c>
      <c r="V25" s="26">
        <v>0</v>
      </c>
    </row>
    <row r="26" spans="1:22" ht="14.45" customHeight="1" x14ac:dyDescent="0.25">
      <c r="A26" s="19">
        <f t="shared" si="0"/>
        <v>25</v>
      </c>
      <c r="B26" s="27">
        <v>6633</v>
      </c>
      <c r="C26" s="129" t="str">
        <f>_xlfn.XLOOKUP(__xlnm._FilterDatabase_159[[#This Row],[SAPSA Number]],'DS Point summary'!A:A,'DS Point summary'!B:B)</f>
        <v>Allessandro Raffaele</v>
      </c>
      <c r="D26" s="129" t="str">
        <f>_xlfn.XLOOKUP(__xlnm._FilterDatabase_159[[#This Row],[SAPSA Number]],'DS Point summary'!A:A,'DS Point summary'!C:C)</f>
        <v>Paschini</v>
      </c>
      <c r="E26" s="130" t="str">
        <f>_xlfn.XLOOKUP(__xlnm._FilterDatabase_159[[#This Row],[SAPSA Number]],'DS Point summary'!A:A,'DS Point summary'!D:D)</f>
        <v>AR</v>
      </c>
      <c r="F26" s="19" t="str">
        <f ca="1">_xlfn.XLOOKUP(__xlnm._FilterDatabase_159[[#This Row],[SAPSA Number]],'DS Point summary'!A:A,'DS Point summary'!E:E)</f>
        <v xml:space="preserve"> </v>
      </c>
      <c r="G26" s="21">
        <f ca="1">_xlfn.XLOOKUP(__xlnm._FilterDatabase_159[[#This Row],[SAPSA Number]],'DS Point summary'!A:A,'DS Point summary'!F:F)</f>
        <v>22</v>
      </c>
      <c r="H26" s="21" t="s">
        <v>681</v>
      </c>
      <c r="I26" s="23">
        <f t="shared" si="1"/>
        <v>2</v>
      </c>
      <c r="J26" s="24">
        <f t="shared" si="2"/>
        <v>15.204879999999999</v>
      </c>
      <c r="K26" s="25">
        <v>0</v>
      </c>
      <c r="L26" s="26">
        <v>0</v>
      </c>
      <c r="M26" s="25">
        <v>0</v>
      </c>
      <c r="N26" s="26">
        <v>0</v>
      </c>
      <c r="O26" s="25">
        <v>0</v>
      </c>
      <c r="P26" s="26">
        <v>0</v>
      </c>
      <c r="Q26" s="25">
        <v>0</v>
      </c>
      <c r="R26" s="26">
        <v>0</v>
      </c>
      <c r="S26" s="25">
        <v>0</v>
      </c>
      <c r="T26" s="26">
        <v>76.0244</v>
      </c>
      <c r="U26" s="25">
        <v>0</v>
      </c>
      <c r="V26" s="26">
        <v>63.984400000000001</v>
      </c>
    </row>
    <row r="27" spans="1:22" ht="14.45" customHeight="1" x14ac:dyDescent="0.25">
      <c r="A27" s="19">
        <f t="shared" si="0"/>
        <v>26</v>
      </c>
      <c r="B27" s="27">
        <v>3395</v>
      </c>
      <c r="C27" s="43" t="s">
        <v>46</v>
      </c>
      <c r="D27" s="43" t="s">
        <v>47</v>
      </c>
      <c r="E27" s="49" t="s">
        <v>27</v>
      </c>
      <c r="F27" s="19" t="str">
        <f>_xlfn.XLOOKUP(__xlnm._FilterDatabase_159[[#This Row],[SAPSA Number]],'DS Point summary'!A:A,'DS Point summary'!E:E)</f>
        <v>Lady</v>
      </c>
      <c r="G27" s="21">
        <f ca="1">_xlfn.XLOOKUP(__xlnm._FilterDatabase_159[[#This Row],[SAPSA Number]],'DS Point summary'!A:A,'DS Point summary'!F:F)</f>
        <v>54</v>
      </c>
      <c r="H27" s="21" t="s">
        <v>681</v>
      </c>
      <c r="I27" s="23">
        <f t="shared" si="1"/>
        <v>1</v>
      </c>
      <c r="J27" s="24">
        <f t="shared" si="2"/>
        <v>14.12448</v>
      </c>
      <c r="K27" s="25">
        <v>0</v>
      </c>
      <c r="L27" s="26">
        <v>0</v>
      </c>
      <c r="M27" s="25">
        <v>0</v>
      </c>
      <c r="N27" s="26">
        <v>70.622399999999999</v>
      </c>
      <c r="O27" s="25">
        <v>0</v>
      </c>
      <c r="P27" s="26">
        <v>0</v>
      </c>
      <c r="Q27" s="25">
        <v>0</v>
      </c>
      <c r="R27" s="26">
        <v>0</v>
      </c>
      <c r="S27" s="25">
        <v>0</v>
      </c>
      <c r="T27" s="26">
        <v>0</v>
      </c>
      <c r="U27" s="25">
        <v>0</v>
      </c>
      <c r="V27" s="26">
        <v>0</v>
      </c>
    </row>
    <row r="28" spans="1:22" ht="14.45" customHeight="1" x14ac:dyDescent="0.25">
      <c r="A28" s="19">
        <f t="shared" si="0"/>
        <v>27</v>
      </c>
      <c r="B28" s="98">
        <v>5304</v>
      </c>
      <c r="C28" s="43" t="str">
        <f>_xlfn.XLOOKUP(__xlnm._FilterDatabase_159[[#This Row],[SAPSA Number]],'DS Point summary'!A:A,'DS Point summary'!B:B)</f>
        <v>Johan Gerard</v>
      </c>
      <c r="D28" s="43" t="str">
        <f>_xlfn.XLOOKUP(__xlnm._FilterDatabase_159[[#This Row],[SAPSA Number]],'DS Point summary'!A:A,'DS Point summary'!C:C)</f>
        <v>Bultman</v>
      </c>
      <c r="E28" s="49" t="str">
        <f>_xlfn.XLOOKUP(__xlnm._FilterDatabase_159[[#This Row],[SAPSA Number]],'DS Point summary'!A:A,'DS Point summary'!D:D)</f>
        <v>JG</v>
      </c>
      <c r="F28" s="19" t="str">
        <f ca="1">_xlfn.XLOOKUP(__xlnm._FilterDatabase_159[[#This Row],[SAPSA Number]],'DS Point summary'!A:A,'DS Point summary'!E:E)</f>
        <v xml:space="preserve"> </v>
      </c>
      <c r="G28" s="21">
        <f ca="1">_xlfn.XLOOKUP(__xlnm._FilterDatabase_159[[#This Row],[SAPSA Number]],'DS Point summary'!A:A,'DS Point summary'!F:F)</f>
        <v>38</v>
      </c>
      <c r="H28" s="21" t="s">
        <v>681</v>
      </c>
      <c r="I28" s="23">
        <f t="shared" si="1"/>
        <v>1</v>
      </c>
      <c r="J28" s="24">
        <f t="shared" si="2"/>
        <v>10.9193</v>
      </c>
      <c r="K28" s="25">
        <v>0</v>
      </c>
      <c r="L28" s="26">
        <v>0</v>
      </c>
      <c r="M28" s="25">
        <v>0</v>
      </c>
      <c r="N28" s="26">
        <v>0</v>
      </c>
      <c r="O28" s="25">
        <v>0</v>
      </c>
      <c r="P28" s="26">
        <v>0</v>
      </c>
      <c r="Q28" s="25">
        <v>0</v>
      </c>
      <c r="R28" s="26">
        <v>54.596499999999999</v>
      </c>
      <c r="S28" s="25">
        <v>0</v>
      </c>
      <c r="T28" s="26">
        <v>0</v>
      </c>
      <c r="U28" s="25">
        <v>0</v>
      </c>
      <c r="V28" s="26">
        <v>0</v>
      </c>
    </row>
    <row r="29" spans="1:22" ht="14.45" customHeight="1" x14ac:dyDescent="0.25">
      <c r="A29" s="19">
        <f t="shared" si="0"/>
        <v>28</v>
      </c>
      <c r="B29" s="28">
        <v>3577</v>
      </c>
      <c r="C29" s="129" t="str">
        <f>_xlfn.XLOOKUP(__xlnm._FilterDatabase_159[[#This Row],[SAPSA Number]],'DS Point summary'!A:A,'DS Point summary'!B:B)</f>
        <v>Werner</v>
      </c>
      <c r="D29" s="129" t="str">
        <f>_xlfn.XLOOKUP(__xlnm._FilterDatabase_159[[#This Row],[SAPSA Number]],'DS Point summary'!A:A,'DS Point summary'!C:C)</f>
        <v>Britz</v>
      </c>
      <c r="E29" s="130" t="str">
        <f>_xlfn.XLOOKUP(__xlnm._FilterDatabase_159[[#This Row],[SAPSA Number]],'DS Point summary'!A:A,'DS Point summary'!D:D)</f>
        <v>w</v>
      </c>
      <c r="F29" s="19" t="str">
        <f ca="1">_xlfn.XLOOKUP(__xlnm._FilterDatabase_159[[#This Row],[SAPSA Number]],'DS Point summary'!A:A,'DS Point summary'!E:E)</f>
        <v xml:space="preserve"> </v>
      </c>
      <c r="G29" s="21">
        <f ca="1">_xlfn.XLOOKUP(__xlnm._FilterDatabase_159[[#This Row],[SAPSA Number]],'DS Point summary'!A:A,'DS Point summary'!F:F)</f>
        <v>41</v>
      </c>
      <c r="H29" s="21" t="s">
        <v>681</v>
      </c>
      <c r="I29" s="23">
        <f t="shared" si="1"/>
        <v>2</v>
      </c>
      <c r="J29" s="24">
        <f t="shared" si="2"/>
        <v>10.78238</v>
      </c>
      <c r="K29" s="25">
        <v>0</v>
      </c>
      <c r="L29" s="26">
        <v>0</v>
      </c>
      <c r="M29" s="25">
        <v>0</v>
      </c>
      <c r="N29" s="26">
        <v>0</v>
      </c>
      <c r="O29" s="25">
        <v>0</v>
      </c>
      <c r="P29" s="26">
        <v>0</v>
      </c>
      <c r="Q29" s="25">
        <v>0</v>
      </c>
      <c r="R29" s="26">
        <v>0</v>
      </c>
      <c r="S29" s="25">
        <v>0</v>
      </c>
      <c r="T29" s="26">
        <v>53.911900000000003</v>
      </c>
      <c r="U29" s="25">
        <v>0</v>
      </c>
      <c r="V29" s="26">
        <v>65.059799999999996</v>
      </c>
    </row>
    <row r="30" spans="1:22" ht="14.45" customHeight="1" x14ac:dyDescent="0.25">
      <c r="A30" s="19">
        <f t="shared" si="0"/>
        <v>29</v>
      </c>
      <c r="B30" s="27">
        <v>3209</v>
      </c>
      <c r="C30" s="129" t="str">
        <f>_xlfn.XLOOKUP(__xlnm._FilterDatabase_159[[#This Row],[SAPSA Number]],'DS Point summary'!A:A,'DS Point summary'!B:B)</f>
        <v>Mark Theo</v>
      </c>
      <c r="D30" s="129" t="str">
        <f>_xlfn.XLOOKUP(__xlnm._FilterDatabase_159[[#This Row],[SAPSA Number]],'DS Point summary'!A:A,'DS Point summary'!C:C)</f>
        <v>Schuurmans</v>
      </c>
      <c r="E30" s="130" t="str">
        <f>_xlfn.XLOOKUP(__xlnm._FilterDatabase_159[[#This Row],[SAPSA Number]],'DS Point summary'!A:A,'DS Point summary'!D:D)</f>
        <v>MT</v>
      </c>
      <c r="F30" s="19" t="str">
        <f>_xlfn.XLOOKUP(__xlnm._FilterDatabase_159[[#This Row],[SAPSA Number]],'DS Point summary'!A:A,'DS Point summary'!E:E)</f>
        <v>S</v>
      </c>
      <c r="G30" s="21">
        <f ca="1">_xlfn.XLOOKUP(__xlnm._FilterDatabase_159[[#This Row],[SAPSA Number]],'DS Point summary'!A:A,'DS Point summary'!F:F)</f>
        <v>51</v>
      </c>
      <c r="H30" s="21" t="s">
        <v>681</v>
      </c>
      <c r="I30" s="23">
        <f t="shared" si="1"/>
        <v>1</v>
      </c>
      <c r="J30" s="24">
        <f t="shared" si="2"/>
        <v>9.7833000000000006</v>
      </c>
      <c r="K30" s="25">
        <v>0</v>
      </c>
      <c r="L30" s="26">
        <v>0</v>
      </c>
      <c r="M30" s="25">
        <v>0</v>
      </c>
      <c r="N30" s="26">
        <v>0</v>
      </c>
      <c r="O30" s="25">
        <v>0</v>
      </c>
      <c r="P30" s="26">
        <v>0</v>
      </c>
      <c r="Q30" s="25">
        <v>0</v>
      </c>
      <c r="R30" s="26">
        <v>0</v>
      </c>
      <c r="S30" s="25">
        <v>48.916499999999999</v>
      </c>
      <c r="T30" s="26">
        <v>0</v>
      </c>
      <c r="U30" s="25">
        <v>0</v>
      </c>
      <c r="V30" s="26">
        <v>0</v>
      </c>
    </row>
    <row r="31" spans="1:22" ht="14.45" customHeight="1" x14ac:dyDescent="0.25">
      <c r="A31" s="19">
        <f t="shared" si="0"/>
        <v>30</v>
      </c>
      <c r="B31" s="98">
        <v>888</v>
      </c>
      <c r="C31" s="43" t="str">
        <f>_xlfn.XLOOKUP(__xlnm._FilterDatabase_159[[#This Row],[SAPSA Number]],'DS Point summary'!A:A,'DS Point summary'!B:B)</f>
        <v>Yolandi Elaine</v>
      </c>
      <c r="D31" s="43" t="str">
        <f>_xlfn.XLOOKUP(__xlnm._FilterDatabase_159[[#This Row],[SAPSA Number]],'DS Point summary'!A:A,'DS Point summary'!C:C)</f>
        <v>McAllister</v>
      </c>
      <c r="E31" s="49" t="str">
        <f>_xlfn.XLOOKUP(__xlnm._FilterDatabase_159[[#This Row],[SAPSA Number]],'DS Point summary'!A:A,'DS Point summary'!D:D)</f>
        <v>YE</v>
      </c>
      <c r="F31" s="19" t="str">
        <f>_xlfn.XLOOKUP(__xlnm._FilterDatabase_159[[#This Row],[SAPSA Number]],'DS Point summary'!A:A,'DS Point summary'!E:E)</f>
        <v>Lady</v>
      </c>
      <c r="G31" s="21">
        <f ca="1">_xlfn.XLOOKUP(__xlnm._FilterDatabase_159[[#This Row],[SAPSA Number]],'DS Point summary'!A:A,'DS Point summary'!F:F)</f>
        <v>53</v>
      </c>
      <c r="H31" s="21" t="s">
        <v>681</v>
      </c>
      <c r="I31" s="23">
        <f t="shared" si="1"/>
        <v>1</v>
      </c>
      <c r="J31" s="24">
        <f t="shared" si="2"/>
        <v>9.6342400000000001</v>
      </c>
      <c r="K31" s="25">
        <v>0</v>
      </c>
      <c r="L31" s="26">
        <v>0</v>
      </c>
      <c r="M31" s="25">
        <v>0</v>
      </c>
      <c r="N31" s="26">
        <v>48.171199999999999</v>
      </c>
      <c r="O31" s="25">
        <v>0</v>
      </c>
      <c r="P31" s="26">
        <v>0</v>
      </c>
      <c r="Q31" s="25">
        <v>0</v>
      </c>
      <c r="R31" s="26">
        <v>0</v>
      </c>
      <c r="S31" s="25">
        <v>0</v>
      </c>
      <c r="T31" s="26">
        <v>0</v>
      </c>
      <c r="U31" s="25">
        <v>0</v>
      </c>
      <c r="V31" s="26">
        <v>0</v>
      </c>
    </row>
    <row r="32" spans="1:22" ht="14.45" customHeight="1" x14ac:dyDescent="0.25">
      <c r="A32" s="19">
        <f t="shared" si="0"/>
        <v>31</v>
      </c>
      <c r="B32" s="27">
        <v>5972</v>
      </c>
      <c r="C32" s="43" t="s">
        <v>377</v>
      </c>
      <c r="D32" s="43" t="s">
        <v>378</v>
      </c>
      <c r="E32" s="49" t="s">
        <v>346</v>
      </c>
      <c r="F32" s="19" t="str">
        <f ca="1">_xlfn.XLOOKUP(__xlnm._FilterDatabase_159[[#This Row],[SAPSA Number]],'DS Point summary'!A:A,'DS Point summary'!E:E)</f>
        <v xml:space="preserve"> </v>
      </c>
      <c r="G32" s="21">
        <f ca="1">_xlfn.XLOOKUP(__xlnm._FilterDatabase_159[[#This Row],[SAPSA Number]],'DS Point summary'!A:A,'DS Point summary'!F:F)</f>
        <v>45</v>
      </c>
      <c r="H32" s="21" t="s">
        <v>681</v>
      </c>
      <c r="I32" s="23">
        <f t="shared" si="1"/>
        <v>1</v>
      </c>
      <c r="J32" s="24">
        <f t="shared" si="2"/>
        <v>9.2875399999999999</v>
      </c>
      <c r="K32" s="25">
        <v>46.4377</v>
      </c>
      <c r="L32" s="26">
        <v>0</v>
      </c>
      <c r="M32" s="25">
        <v>0</v>
      </c>
      <c r="N32" s="26">
        <v>0</v>
      </c>
      <c r="O32" s="25">
        <v>0</v>
      </c>
      <c r="P32" s="26">
        <v>0</v>
      </c>
      <c r="Q32" s="25">
        <v>0</v>
      </c>
      <c r="R32" s="26">
        <v>0</v>
      </c>
      <c r="S32" s="25">
        <v>0</v>
      </c>
      <c r="T32" s="26">
        <v>0</v>
      </c>
      <c r="U32" s="25">
        <v>0</v>
      </c>
      <c r="V32" s="26">
        <v>0</v>
      </c>
    </row>
    <row r="33" spans="1:22" ht="14.45" customHeight="1" x14ac:dyDescent="0.25">
      <c r="A33" s="19">
        <f>RANK(J33,J$2:J$140,0)</f>
        <v>32</v>
      </c>
      <c r="B33" s="27">
        <v>1684</v>
      </c>
      <c r="C33" s="43" t="s">
        <v>481</v>
      </c>
      <c r="D33" s="43" t="s">
        <v>482</v>
      </c>
      <c r="E33" s="49" t="s">
        <v>483</v>
      </c>
      <c r="F33" s="19" t="str">
        <f ca="1">_xlfn.XLOOKUP(__xlnm._FilterDatabase_159[[#This Row],[SAPSA Number]],'DS Point summary'!A:A,'DS Point summary'!E:E)</f>
        <v>S</v>
      </c>
      <c r="G33" s="21">
        <f ca="1">_xlfn.XLOOKUP(__xlnm._FilterDatabase_159[[#This Row],[SAPSA Number]],'DS Point summary'!A:A,'DS Point summary'!F:F)</f>
        <v>58</v>
      </c>
      <c r="H33" s="21" t="s">
        <v>681</v>
      </c>
      <c r="I33" s="23">
        <f t="shared" si="1"/>
        <v>1</v>
      </c>
      <c r="J33" s="24">
        <f t="shared" si="2"/>
        <v>6.0525599999999997</v>
      </c>
      <c r="K33" s="25">
        <v>0</v>
      </c>
      <c r="L33" s="26">
        <v>0</v>
      </c>
      <c r="M33" s="25">
        <v>0</v>
      </c>
      <c r="N33" s="26">
        <v>30.262799999999999</v>
      </c>
      <c r="O33" s="25">
        <v>0</v>
      </c>
      <c r="P33" s="26">
        <v>0</v>
      </c>
      <c r="Q33" s="25">
        <v>0</v>
      </c>
      <c r="R33" s="26">
        <v>0</v>
      </c>
      <c r="S33" s="25">
        <v>0</v>
      </c>
      <c r="T33" s="26">
        <v>0</v>
      </c>
      <c r="U33" s="25">
        <v>0</v>
      </c>
      <c r="V33" s="26">
        <v>0</v>
      </c>
    </row>
    <row r="34" spans="1:22" ht="14.45" customHeight="1" x14ac:dyDescent="0.25">
      <c r="A34" s="19">
        <f t="shared" ref="A34:A42" si="3">RANK(J34,J$2:J$136,0)</f>
        <v>33</v>
      </c>
      <c r="B34" s="51">
        <v>269</v>
      </c>
      <c r="C34" s="129" t="str">
        <f>_xlfn.XLOOKUP(__xlnm._FilterDatabase_159[[#This Row],[SAPSA Number]],'DS Point summary'!A:A,'DS Point summary'!B:B)</f>
        <v>Ruark</v>
      </c>
      <c r="D34" s="129" t="str">
        <f>_xlfn.XLOOKUP(__xlnm._FilterDatabase_159[[#This Row],[SAPSA Number]],'DS Point summary'!A:A,'DS Point summary'!C:C)</f>
        <v>Swanepoel</v>
      </c>
      <c r="E34" s="130" t="str">
        <f>_xlfn.XLOOKUP(__xlnm._FilterDatabase_159[[#This Row],[SAPSA Number]],'DS Point summary'!A:A,'DS Point summary'!D:D)</f>
        <v>R</v>
      </c>
      <c r="F34" s="19" t="str">
        <f ca="1">_xlfn.XLOOKUP(__xlnm._FilterDatabase_159[[#This Row],[SAPSA Number]],'DS Point summary'!A:A,'DS Point summary'!E:E)</f>
        <v xml:space="preserve"> </v>
      </c>
      <c r="G34" s="21">
        <f ca="1">_xlfn.XLOOKUP(__xlnm._FilterDatabase_159[[#This Row],[SAPSA Number]],'DS Point summary'!A:A,'DS Point summary'!F:F)</f>
        <v>39</v>
      </c>
      <c r="H34" s="21" t="s">
        <v>681</v>
      </c>
      <c r="I34" s="23">
        <f t="shared" ref="I34:I65" si="4">(IF(K34&gt;0,1,0)+(IF(L34&gt;0,1,0))+(IF(M34&gt;0,1,0))+(IF(N34&gt;0,1,0))+(IF(O34&gt;0,1,0))+(IF(P34&gt;0,1,0))+(IF(Q34&gt;0,1,0))+(IF(R34&gt;0,1,0))+(IF(S34&gt;0,1,0))+(IF(T34&gt;0,1,0))+(IF(U34&gt;0,1,0))+(IF(V34&gt;0,1,0)))</f>
        <v>1</v>
      </c>
      <c r="J34" s="24">
        <f t="shared" ref="J34:J65" si="5">(LARGE(K34:U34,1)+LARGE(K34:U34,2)+LARGE(K34:U34,3)+LARGE(K34:U34,4)+LARGE(K34:U34,5))/5</f>
        <v>5.0263200000000001</v>
      </c>
      <c r="K34" s="25">
        <v>0</v>
      </c>
      <c r="L34" s="26">
        <v>0</v>
      </c>
      <c r="M34" s="25">
        <v>0</v>
      </c>
      <c r="N34" s="26">
        <v>0</v>
      </c>
      <c r="O34" s="25">
        <v>0</v>
      </c>
      <c r="P34" s="26">
        <v>0</v>
      </c>
      <c r="Q34" s="25">
        <v>0</v>
      </c>
      <c r="R34" s="26">
        <v>0</v>
      </c>
      <c r="S34" s="25">
        <v>0</v>
      </c>
      <c r="T34" s="26">
        <v>25.131599999999999</v>
      </c>
      <c r="U34" s="25">
        <v>0</v>
      </c>
      <c r="V34" s="26">
        <v>0</v>
      </c>
    </row>
    <row r="35" spans="1:22" ht="14.45" customHeight="1" x14ac:dyDescent="0.25">
      <c r="A35" s="19">
        <f t="shared" si="3"/>
        <v>34</v>
      </c>
      <c r="B35" s="128">
        <v>138</v>
      </c>
      <c r="C35" s="129" t="str">
        <f>_xlfn.XLOOKUP(__xlnm._FilterDatabase_159[[#This Row],[SAPSA Number]],'DS Point summary'!A:A,'DS Point summary'!B:B)</f>
        <v>Lorette</v>
      </c>
      <c r="D35" s="129" t="str">
        <f>_xlfn.XLOOKUP(__xlnm._FilterDatabase_159[[#This Row],[SAPSA Number]],'DS Point summary'!A:A,'DS Point summary'!C:C)</f>
        <v>Janse van Rensburg</v>
      </c>
      <c r="E35" s="130" t="str">
        <f>_xlfn.XLOOKUP(__xlnm._FilterDatabase_159[[#This Row],[SAPSA Number]],'DS Point summary'!A:A,'DS Point summary'!D:D)</f>
        <v>L</v>
      </c>
      <c r="F35" s="19" t="str">
        <f>_xlfn.XLOOKUP(__xlnm._FilterDatabase_159[[#This Row],[SAPSA Number]],'DS Point summary'!A:A,'DS Point summary'!E:E)</f>
        <v>Lady</v>
      </c>
      <c r="G35" s="21">
        <f ca="1">_xlfn.XLOOKUP(__xlnm._FilterDatabase_159[[#This Row],[SAPSA Number]],'DS Point summary'!A:A,'DS Point summary'!F:F)</f>
        <v>60</v>
      </c>
      <c r="H35" s="21" t="s">
        <v>681</v>
      </c>
      <c r="I35" s="23">
        <f t="shared" si="4"/>
        <v>0</v>
      </c>
      <c r="J35" s="24">
        <f t="shared" si="5"/>
        <v>0</v>
      </c>
      <c r="K35" s="25">
        <v>0</v>
      </c>
      <c r="L35" s="26">
        <v>0</v>
      </c>
      <c r="M35" s="25">
        <v>0</v>
      </c>
      <c r="N35" s="26">
        <v>0</v>
      </c>
      <c r="O35" s="25">
        <v>0</v>
      </c>
      <c r="P35" s="26">
        <v>0</v>
      </c>
      <c r="Q35" s="25">
        <v>0</v>
      </c>
      <c r="R35" s="26">
        <v>0</v>
      </c>
      <c r="S35" s="25">
        <v>0</v>
      </c>
      <c r="T35" s="26">
        <v>0</v>
      </c>
      <c r="U35" s="25">
        <v>0</v>
      </c>
      <c r="V35" s="26">
        <v>0</v>
      </c>
    </row>
    <row r="36" spans="1:22" ht="14.45" customHeight="1" x14ac:dyDescent="0.25">
      <c r="A36" s="19">
        <f t="shared" si="3"/>
        <v>34</v>
      </c>
      <c r="B36" s="128">
        <v>6564</v>
      </c>
      <c r="C36" s="129" t="str">
        <f>_xlfn.XLOOKUP(__xlnm._FilterDatabase_159[[#This Row],[SAPSA Number]],'DS Point summary'!A:A,'DS Point summary'!B:B)</f>
        <v xml:space="preserve">Schalk </v>
      </c>
      <c r="D36" s="129" t="str">
        <f>_xlfn.XLOOKUP(__xlnm._FilterDatabase_159[[#This Row],[SAPSA Number]],'DS Point summary'!A:A,'DS Point summary'!C:C)</f>
        <v>van Jaarsveld</v>
      </c>
      <c r="E36" s="130" t="str">
        <f>_xlfn.XLOOKUP(__xlnm._FilterDatabase_159[[#This Row],[SAPSA Number]],'DS Point summary'!A:A,'DS Point summary'!D:D)</f>
        <v>WS</v>
      </c>
      <c r="F36" s="19" t="str">
        <f ca="1">_xlfn.XLOOKUP(__xlnm._FilterDatabase_159[[#This Row],[SAPSA Number]],'DS Point summary'!A:A,'DS Point summary'!E:E)</f>
        <v xml:space="preserve"> </v>
      </c>
      <c r="G36" s="21">
        <f ca="1">_xlfn.XLOOKUP(__xlnm._FilterDatabase_159[[#This Row],[SAPSA Number]],'DS Point summary'!A:A,'DS Point summary'!F:F)</f>
        <v>38</v>
      </c>
      <c r="H36" s="21" t="s">
        <v>681</v>
      </c>
      <c r="I36" s="23">
        <f t="shared" si="4"/>
        <v>1</v>
      </c>
      <c r="J36" s="24">
        <f t="shared" si="5"/>
        <v>0</v>
      </c>
      <c r="K36" s="25">
        <v>0</v>
      </c>
      <c r="L36" s="26">
        <v>0</v>
      </c>
      <c r="M36" s="25">
        <v>0</v>
      </c>
      <c r="N36" s="26">
        <v>0</v>
      </c>
      <c r="O36" s="25">
        <v>0</v>
      </c>
      <c r="P36" s="26">
        <v>0</v>
      </c>
      <c r="Q36" s="25">
        <v>0</v>
      </c>
      <c r="R36" s="26">
        <v>0</v>
      </c>
      <c r="S36" s="25">
        <v>0</v>
      </c>
      <c r="T36" s="26">
        <v>0</v>
      </c>
      <c r="U36" s="25">
        <v>0</v>
      </c>
      <c r="V36" s="26">
        <v>100</v>
      </c>
    </row>
    <row r="37" spans="1:22" ht="14.45" customHeight="1" x14ac:dyDescent="0.25">
      <c r="A37" s="19">
        <f t="shared" si="3"/>
        <v>34</v>
      </c>
      <c r="B37" s="98">
        <v>2045</v>
      </c>
      <c r="C37" s="129" t="str">
        <f>_xlfn.XLOOKUP(__xlnm._FilterDatabase_159[[#This Row],[SAPSA Number]],'DS Point summary'!A:A,'DS Point summary'!B:B)</f>
        <v>Vasco Adrian</v>
      </c>
      <c r="D37" s="129" t="str">
        <f>_xlfn.XLOOKUP(__xlnm._FilterDatabase_159[[#This Row],[SAPSA Number]],'DS Point summary'!A:A,'DS Point summary'!C:C)</f>
        <v>Barbolini</v>
      </c>
      <c r="E37" s="130" t="str">
        <f>_xlfn.XLOOKUP(__xlnm._FilterDatabase_159[[#This Row],[SAPSA Number]],'DS Point summary'!A:A,'DS Point summary'!D:D)</f>
        <v>VA</v>
      </c>
      <c r="F37" s="19" t="str">
        <f ca="1">_xlfn.XLOOKUP(__xlnm._FilterDatabase_159[[#This Row],[SAPSA Number]],'DS Point summary'!A:A,'DS Point summary'!E:E)</f>
        <v>S</v>
      </c>
      <c r="G37" s="21">
        <f ca="1">_xlfn.XLOOKUP(__xlnm._FilterDatabase_159[[#This Row],[SAPSA Number]],'DS Point summary'!A:A,'DS Point summary'!F:F)</f>
        <v>51</v>
      </c>
      <c r="H37" s="21" t="s">
        <v>681</v>
      </c>
      <c r="I37" s="23">
        <f t="shared" si="4"/>
        <v>0</v>
      </c>
      <c r="J37" s="24">
        <f t="shared" si="5"/>
        <v>0</v>
      </c>
      <c r="K37" s="25">
        <v>0</v>
      </c>
      <c r="L37" s="26">
        <v>0</v>
      </c>
      <c r="M37" s="25">
        <v>0</v>
      </c>
      <c r="N37" s="26">
        <v>0</v>
      </c>
      <c r="O37" s="25">
        <v>0</v>
      </c>
      <c r="P37" s="26">
        <v>0</v>
      </c>
      <c r="Q37" s="25">
        <v>0</v>
      </c>
      <c r="R37" s="26">
        <v>0</v>
      </c>
      <c r="S37" s="25">
        <v>0</v>
      </c>
      <c r="T37" s="26">
        <v>0</v>
      </c>
      <c r="U37" s="25">
        <v>0</v>
      </c>
      <c r="V37" s="26">
        <v>0</v>
      </c>
    </row>
    <row r="38" spans="1:22" ht="14.45" customHeight="1" x14ac:dyDescent="0.25">
      <c r="A38" s="19">
        <f t="shared" si="3"/>
        <v>34</v>
      </c>
      <c r="B38" s="27">
        <v>1471</v>
      </c>
      <c r="C38" s="129" t="str">
        <f>_xlfn.XLOOKUP(__xlnm._FilterDatabase_159[[#This Row],[SAPSA Number]],'DS Point summary'!A:A,'DS Point summary'!B:B)</f>
        <v>Nikolaus Phillip Karl</v>
      </c>
      <c r="D38" s="129" t="str">
        <f>_xlfn.XLOOKUP(__xlnm._FilterDatabase_159[[#This Row],[SAPSA Number]],'DS Point summary'!A:A,'DS Point summary'!C:C)</f>
        <v>Bernhard</v>
      </c>
      <c r="E38" s="130" t="str">
        <f>_xlfn.XLOOKUP(__xlnm._FilterDatabase_159[[#This Row],[SAPSA Number]],'DS Point summary'!A:A,'DS Point summary'!D:D)</f>
        <v>NPK</v>
      </c>
      <c r="F38" s="19" t="str">
        <f ca="1">_xlfn.XLOOKUP(__xlnm._FilterDatabase_159[[#This Row],[SAPSA Number]],'DS Point summary'!A:A,'DS Point summary'!E:E)</f>
        <v xml:space="preserve"> </v>
      </c>
      <c r="G38" s="21">
        <f ca="1">_xlfn.XLOOKUP(__xlnm._FilterDatabase_159[[#This Row],[SAPSA Number]],'DS Point summary'!A:A,'DS Point summary'!F:F)</f>
        <v>40</v>
      </c>
      <c r="H38" s="21" t="s">
        <v>681</v>
      </c>
      <c r="I38" s="23">
        <f t="shared" si="4"/>
        <v>0</v>
      </c>
      <c r="J38" s="24">
        <f t="shared" si="5"/>
        <v>0</v>
      </c>
      <c r="K38" s="25">
        <v>0</v>
      </c>
      <c r="L38" s="26">
        <v>0</v>
      </c>
      <c r="M38" s="25">
        <v>0</v>
      </c>
      <c r="N38" s="26">
        <v>0</v>
      </c>
      <c r="O38" s="25">
        <v>0</v>
      </c>
      <c r="P38" s="26">
        <v>0</v>
      </c>
      <c r="Q38" s="25">
        <v>0</v>
      </c>
      <c r="R38" s="26">
        <v>0</v>
      </c>
      <c r="S38" s="25">
        <v>0</v>
      </c>
      <c r="T38" s="26">
        <v>0</v>
      </c>
      <c r="U38" s="25">
        <v>0</v>
      </c>
      <c r="V38" s="26">
        <v>0</v>
      </c>
    </row>
    <row r="39" spans="1:22" ht="14.45" customHeight="1" x14ac:dyDescent="0.25">
      <c r="A39" s="19">
        <f t="shared" si="3"/>
        <v>34</v>
      </c>
      <c r="B39" s="28">
        <v>4624</v>
      </c>
      <c r="C39" s="129" t="str">
        <f>_xlfn.XLOOKUP(__xlnm._FilterDatabase_159[[#This Row],[SAPSA Number]],'DS Point summary'!A:A,'DS Point summary'!B:B)</f>
        <v>Stephanus Christiaan</v>
      </c>
      <c r="D39" s="129" t="str">
        <f>_xlfn.XLOOKUP(__xlnm._FilterDatabase_159[[#This Row],[SAPSA Number]],'DS Point summary'!A:A,'DS Point summary'!C:C)</f>
        <v>Bester</v>
      </c>
      <c r="E39" s="130" t="str">
        <f>_xlfn.XLOOKUP(__xlnm._FilterDatabase_159[[#This Row],[SAPSA Number]],'DS Point summary'!A:A,'DS Point summary'!D:D)</f>
        <v>SC</v>
      </c>
      <c r="F39" s="19" t="str">
        <f ca="1">_xlfn.XLOOKUP(__xlnm._FilterDatabase_159[[#This Row],[SAPSA Number]],'DS Point summary'!A:A,'DS Point summary'!E:E)</f>
        <v>S</v>
      </c>
      <c r="G39" s="21">
        <f ca="1">_xlfn.XLOOKUP(__xlnm._FilterDatabase_159[[#This Row],[SAPSA Number]],'DS Point summary'!A:A,'DS Point summary'!F:F)</f>
        <v>54</v>
      </c>
      <c r="H39" s="21" t="s">
        <v>681</v>
      </c>
      <c r="I39" s="23">
        <f t="shared" si="4"/>
        <v>0</v>
      </c>
      <c r="J39" s="24">
        <f t="shared" si="5"/>
        <v>0</v>
      </c>
      <c r="K39" s="25">
        <v>0</v>
      </c>
      <c r="L39" s="26">
        <v>0</v>
      </c>
      <c r="M39" s="25">
        <v>0</v>
      </c>
      <c r="N39" s="26">
        <v>0</v>
      </c>
      <c r="O39" s="25">
        <v>0</v>
      </c>
      <c r="P39" s="26">
        <v>0</v>
      </c>
      <c r="Q39" s="25">
        <v>0</v>
      </c>
      <c r="R39" s="26">
        <v>0</v>
      </c>
      <c r="S39" s="25">
        <v>0</v>
      </c>
      <c r="T39" s="26">
        <v>0</v>
      </c>
      <c r="U39" s="25">
        <v>0</v>
      </c>
      <c r="V39" s="26">
        <v>0</v>
      </c>
    </row>
    <row r="40" spans="1:22" ht="14.45" customHeight="1" x14ac:dyDescent="0.25">
      <c r="A40" s="19">
        <f t="shared" si="3"/>
        <v>34</v>
      </c>
      <c r="B40" s="28">
        <v>3225</v>
      </c>
      <c r="C40" s="129" t="str">
        <f>_xlfn.XLOOKUP(__xlnm._FilterDatabase_159[[#This Row],[SAPSA Number]],'DS Point summary'!A:A,'DS Point summary'!B:B)</f>
        <v>Justin Bernard</v>
      </c>
      <c r="D40" s="129" t="str">
        <f>_xlfn.XLOOKUP(__xlnm._FilterDatabase_159[[#This Row],[SAPSA Number]],'DS Point summary'!A:A,'DS Point summary'!C:C)</f>
        <v>Bohler</v>
      </c>
      <c r="E40" s="130" t="str">
        <f>_xlfn.XLOOKUP(__xlnm._FilterDatabase_159[[#This Row],[SAPSA Number]],'DS Point summary'!A:A,'DS Point summary'!D:D)</f>
        <v>JB</v>
      </c>
      <c r="F40" s="19" t="str">
        <f ca="1">_xlfn.XLOOKUP(__xlnm._FilterDatabase_159[[#This Row],[SAPSA Number]],'DS Point summary'!A:A,'DS Point summary'!E:E)</f>
        <v xml:space="preserve"> </v>
      </c>
      <c r="G40" s="21">
        <f ca="1">_xlfn.XLOOKUP(__xlnm._FilterDatabase_159[[#This Row],[SAPSA Number]],'DS Point summary'!A:A,'DS Point summary'!F:F)</f>
        <v>41</v>
      </c>
      <c r="H40" s="21" t="s">
        <v>681</v>
      </c>
      <c r="I40" s="23">
        <f t="shared" si="4"/>
        <v>0</v>
      </c>
      <c r="J40" s="24">
        <f t="shared" si="5"/>
        <v>0</v>
      </c>
      <c r="K40" s="25">
        <v>0</v>
      </c>
      <c r="L40" s="26">
        <v>0</v>
      </c>
      <c r="M40" s="25">
        <v>0</v>
      </c>
      <c r="N40" s="26">
        <v>0</v>
      </c>
      <c r="O40" s="25">
        <v>0</v>
      </c>
      <c r="P40" s="26">
        <v>0</v>
      </c>
      <c r="Q40" s="25">
        <v>0</v>
      </c>
      <c r="R40" s="26">
        <v>0</v>
      </c>
      <c r="S40" s="25">
        <v>0</v>
      </c>
      <c r="T40" s="26">
        <v>0</v>
      </c>
      <c r="U40" s="25">
        <v>0</v>
      </c>
      <c r="V40" s="26">
        <v>0</v>
      </c>
    </row>
    <row r="41" spans="1:22" ht="14.45" customHeight="1" x14ac:dyDescent="0.25">
      <c r="A41" s="19">
        <f t="shared" si="3"/>
        <v>34</v>
      </c>
      <c r="B41" s="29">
        <v>3226</v>
      </c>
      <c r="C41" s="129" t="str">
        <f>_xlfn.XLOOKUP(__xlnm._FilterDatabase_159[[#This Row],[SAPSA Number]],'DS Point summary'!A:A,'DS Point summary'!B:B)</f>
        <v>Kirsty Ann</v>
      </c>
      <c r="D41" s="129" t="str">
        <f>_xlfn.XLOOKUP(__xlnm._FilterDatabase_159[[#This Row],[SAPSA Number]],'DS Point summary'!A:A,'DS Point summary'!C:C)</f>
        <v>Bohler</v>
      </c>
      <c r="E41" s="130" t="str">
        <f>_xlfn.XLOOKUP(__xlnm._FilterDatabase_159[[#This Row],[SAPSA Number]],'DS Point summary'!A:A,'DS Point summary'!D:D)</f>
        <v>KA</v>
      </c>
      <c r="F41" s="19" t="str">
        <f>_xlfn.XLOOKUP(__xlnm._FilterDatabase_159[[#This Row],[SAPSA Number]],'DS Point summary'!A:A,'DS Point summary'!E:E)</f>
        <v>Lady</v>
      </c>
      <c r="G41" s="21">
        <f ca="1">_xlfn.XLOOKUP(__xlnm._FilterDatabase_159[[#This Row],[SAPSA Number]],'DS Point summary'!A:A,'DS Point summary'!F:F)</f>
        <v>39</v>
      </c>
      <c r="H41" s="21" t="s">
        <v>681</v>
      </c>
      <c r="I41" s="23">
        <f t="shared" si="4"/>
        <v>0</v>
      </c>
      <c r="J41" s="24">
        <f t="shared" si="5"/>
        <v>0</v>
      </c>
      <c r="K41" s="25">
        <v>0</v>
      </c>
      <c r="L41" s="26">
        <v>0</v>
      </c>
      <c r="M41" s="25">
        <v>0</v>
      </c>
      <c r="N41" s="26">
        <v>0</v>
      </c>
      <c r="O41" s="25">
        <v>0</v>
      </c>
      <c r="P41" s="26">
        <v>0</v>
      </c>
      <c r="Q41" s="25">
        <v>0</v>
      </c>
      <c r="R41" s="26">
        <v>0</v>
      </c>
      <c r="S41" s="25">
        <v>0</v>
      </c>
      <c r="T41" s="26">
        <v>0</v>
      </c>
      <c r="U41" s="25">
        <v>0</v>
      </c>
      <c r="V41" s="26">
        <v>0</v>
      </c>
    </row>
    <row r="42" spans="1:22" ht="14.45" customHeight="1" x14ac:dyDescent="0.25">
      <c r="A42" s="19">
        <f t="shared" si="3"/>
        <v>34</v>
      </c>
      <c r="B42" s="27">
        <v>6310</v>
      </c>
      <c r="C42" s="129" t="str">
        <f>_xlfn.XLOOKUP(__xlnm._FilterDatabase_159[[#This Row],[SAPSA Number]],'DS Point summary'!A:A,'DS Point summary'!B:B)</f>
        <v xml:space="preserve">Charl </v>
      </c>
      <c r="D42" s="129" t="str">
        <f>_xlfn.XLOOKUP(__xlnm._FilterDatabase_159[[#This Row],[SAPSA Number]],'DS Point summary'!A:A,'DS Point summary'!C:C)</f>
        <v>Botha</v>
      </c>
      <c r="E42" s="130" t="str">
        <f>_xlfn.XLOOKUP(__xlnm._FilterDatabase_159[[#This Row],[SAPSA Number]],'DS Point summary'!A:A,'DS Point summary'!D:D)</f>
        <v>C</v>
      </c>
      <c r="F42" s="19" t="str">
        <f ca="1">_xlfn.XLOOKUP(__xlnm._FilterDatabase_159[[#This Row],[SAPSA Number]],'DS Point summary'!A:A,'DS Point summary'!E:E)</f>
        <v xml:space="preserve"> </v>
      </c>
      <c r="G42" s="21">
        <f ca="1">_xlfn.XLOOKUP(__xlnm._FilterDatabase_159[[#This Row],[SAPSA Number]],'DS Point summary'!A:A,'DS Point summary'!F:F)</f>
        <v>28</v>
      </c>
      <c r="H42" s="21" t="s">
        <v>681</v>
      </c>
      <c r="I42" s="23">
        <f t="shared" si="4"/>
        <v>0</v>
      </c>
      <c r="J42" s="24">
        <f t="shared" si="5"/>
        <v>0</v>
      </c>
      <c r="K42" s="25">
        <v>0</v>
      </c>
      <c r="L42" s="26">
        <v>0</v>
      </c>
      <c r="M42" s="25">
        <v>0</v>
      </c>
      <c r="N42" s="26">
        <v>0</v>
      </c>
      <c r="O42" s="25">
        <v>0</v>
      </c>
      <c r="P42" s="26">
        <v>0</v>
      </c>
      <c r="Q42" s="25">
        <v>0</v>
      </c>
      <c r="R42" s="26">
        <v>0</v>
      </c>
      <c r="S42" s="25">
        <v>0</v>
      </c>
      <c r="T42" s="26">
        <v>0</v>
      </c>
      <c r="U42" s="25">
        <v>0</v>
      </c>
      <c r="V42" s="26">
        <v>0</v>
      </c>
    </row>
    <row r="43" spans="1:22" ht="14.45" customHeight="1" x14ac:dyDescent="0.25">
      <c r="A43" s="19">
        <f>RANK(J43,J$2:J$155,0)</f>
        <v>34</v>
      </c>
      <c r="B43" s="20">
        <v>4621</v>
      </c>
      <c r="C43" s="129" t="str">
        <f>_xlfn.XLOOKUP(__xlnm._FilterDatabase_159[[#This Row],[SAPSA Number]],'DS Point summary'!A:A,'DS Point summary'!B:B)</f>
        <v>Colin</v>
      </c>
      <c r="D43" s="129" t="str">
        <f>_xlfn.XLOOKUP(__xlnm._FilterDatabase_159[[#This Row],[SAPSA Number]],'DS Point summary'!A:A,'DS Point summary'!C:C)</f>
        <v>Bowring</v>
      </c>
      <c r="E43" s="130" t="str">
        <f>_xlfn.XLOOKUP(__xlnm._FilterDatabase_159[[#This Row],[SAPSA Number]],'DS Point summary'!A:A,'DS Point summary'!D:D)</f>
        <v>C</v>
      </c>
      <c r="F43" s="19" t="str">
        <f>_xlfn.XLOOKUP(__xlnm._FilterDatabase_159[[#This Row],[SAPSA Number]],'DS Point summary'!A:A,'DS Point summary'!E:E)</f>
        <v>SS</v>
      </c>
      <c r="G43" s="21">
        <f ca="1">_xlfn.XLOOKUP(__xlnm._FilterDatabase_159[[#This Row],[SAPSA Number]],'DS Point summary'!A:A,'DS Point summary'!F:F)</f>
        <v>60</v>
      </c>
      <c r="H43" s="21" t="s">
        <v>681</v>
      </c>
      <c r="I43" s="23">
        <f t="shared" si="4"/>
        <v>0</v>
      </c>
      <c r="J43" s="24">
        <f t="shared" si="5"/>
        <v>0</v>
      </c>
      <c r="K43" s="25">
        <v>0</v>
      </c>
      <c r="L43" s="26">
        <v>0</v>
      </c>
      <c r="M43" s="25">
        <v>0</v>
      </c>
      <c r="N43" s="26">
        <v>0</v>
      </c>
      <c r="O43" s="25">
        <v>0</v>
      </c>
      <c r="P43" s="26">
        <v>0</v>
      </c>
      <c r="Q43" s="25">
        <v>0</v>
      </c>
      <c r="R43" s="26">
        <v>0</v>
      </c>
      <c r="S43" s="25">
        <v>0</v>
      </c>
      <c r="T43" s="26">
        <v>0</v>
      </c>
      <c r="U43" s="25">
        <v>0</v>
      </c>
      <c r="V43" s="26">
        <v>0</v>
      </c>
    </row>
    <row r="44" spans="1:22" ht="14.45" customHeight="1" x14ac:dyDescent="0.25">
      <c r="A44" s="19">
        <f t="shared" ref="A44:A75" si="6">RANK(J44,J$2:J$136,0)</f>
        <v>34</v>
      </c>
      <c r="B44" s="28">
        <v>3576</v>
      </c>
      <c r="C44" s="129" t="str">
        <f>_xlfn.XLOOKUP(__xlnm._FilterDatabase_159[[#This Row],[SAPSA Number]],'DS Point summary'!A:A,'DS Point summary'!B:B)</f>
        <v>Christoff Mechiel</v>
      </c>
      <c r="D44" s="129" t="str">
        <f>_xlfn.XLOOKUP(__xlnm._FilterDatabase_159[[#This Row],[SAPSA Number]],'DS Point summary'!A:A,'DS Point summary'!C:C)</f>
        <v>Brandt</v>
      </c>
      <c r="E44" s="130" t="str">
        <f>_xlfn.XLOOKUP(__xlnm._FilterDatabase_159[[#This Row],[SAPSA Number]],'DS Point summary'!A:A,'DS Point summary'!D:D)</f>
        <v>CM</v>
      </c>
      <c r="F44" s="19" t="str">
        <f ca="1">_xlfn.XLOOKUP(__xlnm._FilterDatabase_159[[#This Row],[SAPSA Number]],'DS Point summary'!A:A,'DS Point summary'!E:E)</f>
        <v xml:space="preserve"> </v>
      </c>
      <c r="G44" s="21">
        <f ca="1">_xlfn.XLOOKUP(__xlnm._FilterDatabase_159[[#This Row],[SAPSA Number]],'DS Point summary'!A:A,'DS Point summary'!F:F)</f>
        <v>44</v>
      </c>
      <c r="H44" s="21" t="s">
        <v>681</v>
      </c>
      <c r="I44" s="23">
        <f t="shared" si="4"/>
        <v>0</v>
      </c>
      <c r="J44" s="24">
        <f t="shared" si="5"/>
        <v>0</v>
      </c>
      <c r="K44" s="25">
        <v>0</v>
      </c>
      <c r="L44" s="26">
        <v>0</v>
      </c>
      <c r="M44" s="25">
        <v>0</v>
      </c>
      <c r="N44" s="26">
        <v>0</v>
      </c>
      <c r="O44" s="25">
        <v>0</v>
      </c>
      <c r="P44" s="26">
        <v>0</v>
      </c>
      <c r="Q44" s="25">
        <v>0</v>
      </c>
      <c r="R44" s="26">
        <v>0</v>
      </c>
      <c r="S44" s="25">
        <v>0</v>
      </c>
      <c r="T44" s="26">
        <v>0</v>
      </c>
      <c r="U44" s="25">
        <v>0</v>
      </c>
      <c r="V44" s="26">
        <v>0</v>
      </c>
    </row>
    <row r="45" spans="1:22" ht="14.45" customHeight="1" x14ac:dyDescent="0.25">
      <c r="A45" s="19">
        <f t="shared" si="6"/>
        <v>34</v>
      </c>
      <c r="B45" s="27">
        <v>402</v>
      </c>
      <c r="C45" s="129" t="str">
        <f>_xlfn.XLOOKUP(__xlnm._FilterDatabase_159[[#This Row],[SAPSA Number]],'DS Point summary'!A:A,'DS Point summary'!B:B)</f>
        <v>Gary Mark</v>
      </c>
      <c r="D45" s="129" t="str">
        <f>_xlfn.XLOOKUP(__xlnm._FilterDatabase_159[[#This Row],[SAPSA Number]],'DS Point summary'!A:A,'DS Point summary'!C:C)</f>
        <v>Buchler</v>
      </c>
      <c r="E45" s="130" t="str">
        <f>_xlfn.XLOOKUP(__xlnm._FilterDatabase_159[[#This Row],[SAPSA Number]],'DS Point summary'!A:A,'DS Point summary'!D:D)</f>
        <v>GM</v>
      </c>
      <c r="F45" s="19" t="str">
        <f ca="1">_xlfn.XLOOKUP(__xlnm._FilterDatabase_159[[#This Row],[SAPSA Number]],'DS Point summary'!A:A,'DS Point summary'!E:E)</f>
        <v>S</v>
      </c>
      <c r="G45" s="21">
        <f ca="1">_xlfn.XLOOKUP(__xlnm._FilterDatabase_159[[#This Row],[SAPSA Number]],'DS Point summary'!A:A,'DS Point summary'!F:F)</f>
        <v>54</v>
      </c>
      <c r="H45" s="21" t="s">
        <v>681</v>
      </c>
      <c r="I45" s="23">
        <f t="shared" si="4"/>
        <v>0</v>
      </c>
      <c r="J45" s="24">
        <f t="shared" si="5"/>
        <v>0</v>
      </c>
      <c r="K45" s="25">
        <v>0</v>
      </c>
      <c r="L45" s="26">
        <v>0</v>
      </c>
      <c r="M45" s="25">
        <v>0</v>
      </c>
      <c r="N45" s="26">
        <v>0</v>
      </c>
      <c r="O45" s="25">
        <v>0</v>
      </c>
      <c r="P45" s="26">
        <v>0</v>
      </c>
      <c r="Q45" s="25">
        <v>0</v>
      </c>
      <c r="R45" s="26">
        <v>0</v>
      </c>
      <c r="S45" s="25">
        <v>0</v>
      </c>
      <c r="T45" s="26">
        <v>0</v>
      </c>
      <c r="U45" s="25">
        <v>0</v>
      </c>
      <c r="V45" s="26">
        <v>0</v>
      </c>
    </row>
    <row r="46" spans="1:22" ht="14.45" customHeight="1" x14ac:dyDescent="0.25">
      <c r="A46" s="19">
        <f t="shared" si="6"/>
        <v>34</v>
      </c>
      <c r="B46" s="27">
        <v>259</v>
      </c>
      <c r="C46" s="129" t="str">
        <f>_xlfn.XLOOKUP(__xlnm._FilterDatabase_159[[#This Row],[SAPSA Number]],'DS Point summary'!A:A,'DS Point summary'!B:B)</f>
        <v>Kathleen Beresford</v>
      </c>
      <c r="D46" s="129" t="str">
        <f>_xlfn.XLOOKUP(__xlnm._FilterDatabase_159[[#This Row],[SAPSA Number]],'DS Point summary'!A:A,'DS Point summary'!C:C)</f>
        <v>Carter</v>
      </c>
      <c r="E46" s="130" t="str">
        <f>_xlfn.XLOOKUP(__xlnm._FilterDatabase_159[[#This Row],[SAPSA Number]],'DS Point summary'!A:A,'DS Point summary'!D:D)</f>
        <v>KB</v>
      </c>
      <c r="F46" s="19" t="str">
        <f>_xlfn.XLOOKUP(__xlnm._FilterDatabase_159[[#This Row],[SAPSA Number]],'DS Point summary'!A:A,'DS Point summary'!E:E)</f>
        <v>Lady</v>
      </c>
      <c r="G46" s="21">
        <f ca="1">_xlfn.XLOOKUP(__xlnm._FilterDatabase_159[[#This Row],[SAPSA Number]],'DS Point summary'!A:A,'DS Point summary'!F:F)</f>
        <v>36</v>
      </c>
      <c r="H46" s="21" t="s">
        <v>681</v>
      </c>
      <c r="I46" s="23">
        <f t="shared" si="4"/>
        <v>0</v>
      </c>
      <c r="J46" s="24">
        <f t="shared" si="5"/>
        <v>0</v>
      </c>
      <c r="K46" s="25">
        <v>0</v>
      </c>
      <c r="L46" s="26">
        <v>0</v>
      </c>
      <c r="M46" s="25">
        <v>0</v>
      </c>
      <c r="N46" s="26">
        <v>0</v>
      </c>
      <c r="O46" s="25">
        <v>0</v>
      </c>
      <c r="P46" s="26">
        <v>0</v>
      </c>
      <c r="Q46" s="25">
        <v>0</v>
      </c>
      <c r="R46" s="26">
        <v>0</v>
      </c>
      <c r="S46" s="25">
        <v>0</v>
      </c>
      <c r="T46" s="26">
        <v>0</v>
      </c>
      <c r="U46" s="25">
        <v>0</v>
      </c>
      <c r="V46" s="26">
        <v>0</v>
      </c>
    </row>
    <row r="47" spans="1:22" ht="14.45" customHeight="1" x14ac:dyDescent="0.25">
      <c r="A47" s="19">
        <f t="shared" si="6"/>
        <v>34</v>
      </c>
      <c r="B47" s="27">
        <v>4316</v>
      </c>
      <c r="C47" s="129" t="str">
        <f>_xlfn.XLOOKUP(__xlnm._FilterDatabase_159[[#This Row],[SAPSA Number]],'DS Point summary'!A:A,'DS Point summary'!B:B)</f>
        <v>Wilhelm Jacobus</v>
      </c>
      <c r="D47" s="129" t="str">
        <f>_xlfn.XLOOKUP(__xlnm._FilterDatabase_159[[#This Row],[SAPSA Number]],'DS Point summary'!A:A,'DS Point summary'!C:C)</f>
        <v>Coetzee</v>
      </c>
      <c r="E47" s="130" t="str">
        <f>_xlfn.XLOOKUP(__xlnm._FilterDatabase_159[[#This Row],[SAPSA Number]],'DS Point summary'!A:A,'DS Point summary'!D:D)</f>
        <v>WJ</v>
      </c>
      <c r="F47" s="19" t="str">
        <f ca="1">_xlfn.XLOOKUP(__xlnm._FilterDatabase_159[[#This Row],[SAPSA Number]],'DS Point summary'!A:A,'DS Point summary'!E:E)</f>
        <v>S</v>
      </c>
      <c r="G47" s="21">
        <f ca="1">_xlfn.XLOOKUP(__xlnm._FilterDatabase_159[[#This Row],[SAPSA Number]],'DS Point summary'!A:A,'DS Point summary'!F:F)</f>
        <v>52</v>
      </c>
      <c r="H47" s="21" t="s">
        <v>681</v>
      </c>
      <c r="I47" s="23">
        <f t="shared" si="4"/>
        <v>0</v>
      </c>
      <c r="J47" s="24">
        <f t="shared" si="5"/>
        <v>0</v>
      </c>
      <c r="K47" s="25">
        <v>0</v>
      </c>
      <c r="L47" s="26">
        <v>0</v>
      </c>
      <c r="M47" s="25">
        <v>0</v>
      </c>
      <c r="N47" s="26">
        <v>0</v>
      </c>
      <c r="O47" s="25">
        <v>0</v>
      </c>
      <c r="P47" s="26">
        <v>0</v>
      </c>
      <c r="Q47" s="25">
        <v>0</v>
      </c>
      <c r="R47" s="26">
        <v>0</v>
      </c>
      <c r="S47" s="25">
        <v>0</v>
      </c>
      <c r="T47" s="26">
        <v>0</v>
      </c>
      <c r="U47" s="25">
        <v>0</v>
      </c>
      <c r="V47" s="26">
        <v>0</v>
      </c>
    </row>
    <row r="48" spans="1:22" ht="14.25" customHeight="1" x14ac:dyDescent="0.25">
      <c r="A48" s="19">
        <f t="shared" si="6"/>
        <v>34</v>
      </c>
      <c r="B48" s="27">
        <v>5023</v>
      </c>
      <c r="C48" s="129" t="str">
        <f>_xlfn.XLOOKUP(__xlnm._FilterDatabase_159[[#This Row],[SAPSA Number]],'DS Point summary'!A:A,'DS Point summary'!B:B)</f>
        <v>Jannie</v>
      </c>
      <c r="D48" s="129" t="str">
        <f>_xlfn.XLOOKUP(__xlnm._FilterDatabase_159[[#This Row],[SAPSA Number]],'DS Point summary'!A:A,'DS Point summary'!C:C)</f>
        <v>Conradie</v>
      </c>
      <c r="E48" s="130" t="str">
        <f>_xlfn.XLOOKUP(__xlnm._FilterDatabase_159[[#This Row],[SAPSA Number]],'DS Point summary'!A:A,'DS Point summary'!D:D)</f>
        <v>J</v>
      </c>
      <c r="F48" s="19" t="str">
        <f ca="1">_xlfn.XLOOKUP(__xlnm._FilterDatabase_159[[#This Row],[SAPSA Number]],'DS Point summary'!A:A,'DS Point summary'!E:E)</f>
        <v>SS</v>
      </c>
      <c r="G48" s="21">
        <f ca="1">_xlfn.XLOOKUP(__xlnm._FilterDatabase_159[[#This Row],[SAPSA Number]],'DS Point summary'!A:A,'DS Point summary'!F:F)</f>
        <v>72</v>
      </c>
      <c r="H48" s="21" t="s">
        <v>681</v>
      </c>
      <c r="I48" s="23">
        <f t="shared" si="4"/>
        <v>0</v>
      </c>
      <c r="J48" s="24">
        <f t="shared" si="5"/>
        <v>0</v>
      </c>
      <c r="K48" s="25">
        <v>0</v>
      </c>
      <c r="L48" s="26">
        <v>0</v>
      </c>
      <c r="M48" s="25">
        <v>0</v>
      </c>
      <c r="N48" s="26">
        <v>0</v>
      </c>
      <c r="O48" s="25">
        <v>0</v>
      </c>
      <c r="P48" s="26">
        <v>0</v>
      </c>
      <c r="Q48" s="25">
        <v>0</v>
      </c>
      <c r="R48" s="26">
        <v>0</v>
      </c>
      <c r="S48" s="25">
        <v>0</v>
      </c>
      <c r="T48" s="26">
        <v>0</v>
      </c>
      <c r="U48" s="25">
        <v>0</v>
      </c>
      <c r="V48" s="26">
        <v>0</v>
      </c>
    </row>
    <row r="49" spans="1:22" ht="14.45" customHeight="1" x14ac:dyDescent="0.25">
      <c r="A49" s="19">
        <f t="shared" si="6"/>
        <v>34</v>
      </c>
      <c r="B49" s="27">
        <v>591</v>
      </c>
      <c r="C49" s="129" t="str">
        <f>_xlfn.XLOOKUP(__xlnm._FilterDatabase_159[[#This Row],[SAPSA Number]],'DS Point summary'!A:A,'DS Point summary'!B:B)</f>
        <v>Enrico</v>
      </c>
      <c r="D49" s="129" t="str">
        <f>_xlfn.XLOOKUP(__xlnm._FilterDatabase_159[[#This Row],[SAPSA Number]],'DS Point summary'!A:A,'DS Point summary'!C:C)</f>
        <v>Cupido</v>
      </c>
      <c r="E49" s="130" t="str">
        <f>_xlfn.XLOOKUP(__xlnm._FilterDatabase_159[[#This Row],[SAPSA Number]],'DS Point summary'!A:A,'DS Point summary'!D:D)</f>
        <v>E</v>
      </c>
      <c r="F49" s="19" t="str">
        <f ca="1">_xlfn.XLOOKUP(__xlnm._FilterDatabase_159[[#This Row],[SAPSA Number]],'DS Point summary'!A:A,'DS Point summary'!E:E)</f>
        <v>SS</v>
      </c>
      <c r="G49" s="21">
        <f ca="1">_xlfn.XLOOKUP(__xlnm._FilterDatabase_159[[#This Row],[SAPSA Number]],'DS Point summary'!A:A,'DS Point summary'!F:F)</f>
        <v>72</v>
      </c>
      <c r="H49" s="21" t="s">
        <v>681</v>
      </c>
      <c r="I49" s="23">
        <f t="shared" si="4"/>
        <v>0</v>
      </c>
      <c r="J49" s="24">
        <f t="shared" si="5"/>
        <v>0</v>
      </c>
      <c r="K49" s="25">
        <v>0</v>
      </c>
      <c r="L49" s="26">
        <v>0</v>
      </c>
      <c r="M49" s="25">
        <v>0</v>
      </c>
      <c r="N49" s="26">
        <v>0</v>
      </c>
      <c r="O49" s="25">
        <v>0</v>
      </c>
      <c r="P49" s="26">
        <v>0</v>
      </c>
      <c r="Q49" s="25">
        <v>0</v>
      </c>
      <c r="R49" s="26">
        <v>0</v>
      </c>
      <c r="S49" s="25">
        <v>0</v>
      </c>
      <c r="T49" s="26">
        <v>0</v>
      </c>
      <c r="U49" s="25">
        <v>0</v>
      </c>
      <c r="V49" s="26">
        <v>0</v>
      </c>
    </row>
    <row r="50" spans="1:22" ht="14.45" customHeight="1" x14ac:dyDescent="0.25">
      <c r="A50" s="19">
        <f t="shared" si="6"/>
        <v>34</v>
      </c>
      <c r="B50" s="27">
        <v>5754</v>
      </c>
      <c r="C50" s="129" t="str">
        <f>_xlfn.XLOOKUP(__xlnm._FilterDatabase_159[[#This Row],[SAPSA Number]],'DS Point summary'!A:A,'DS Point summary'!B:B)</f>
        <v>Mosheen</v>
      </c>
      <c r="D50" s="129" t="str">
        <f>_xlfn.XLOOKUP(__xlnm._FilterDatabase_159[[#This Row],[SAPSA Number]],'DS Point summary'!A:A,'DS Point summary'!C:C)</f>
        <v>Daya</v>
      </c>
      <c r="E50" s="130" t="str">
        <f>_xlfn.XLOOKUP(__xlnm._FilterDatabase_159[[#This Row],[SAPSA Number]],'DS Point summary'!A:A,'DS Point summary'!D:D)</f>
        <v>M</v>
      </c>
      <c r="F50" s="19" t="str">
        <f ca="1">_xlfn.XLOOKUP(__xlnm._FilterDatabase_159[[#This Row],[SAPSA Number]],'DS Point summary'!A:A,'DS Point summary'!E:E)</f>
        <v xml:space="preserve"> </v>
      </c>
      <c r="G50" s="21">
        <f ca="1">_xlfn.XLOOKUP(__xlnm._FilterDatabase_159[[#This Row],[SAPSA Number]],'DS Point summary'!A:A,'DS Point summary'!F:F)</f>
        <v>42</v>
      </c>
      <c r="H50" s="21" t="s">
        <v>681</v>
      </c>
      <c r="I50" s="23">
        <f t="shared" si="4"/>
        <v>0</v>
      </c>
      <c r="J50" s="24">
        <f t="shared" si="5"/>
        <v>0</v>
      </c>
      <c r="K50" s="25">
        <v>0</v>
      </c>
      <c r="L50" s="26">
        <v>0</v>
      </c>
      <c r="M50" s="25">
        <v>0</v>
      </c>
      <c r="N50" s="26">
        <v>0</v>
      </c>
      <c r="O50" s="25">
        <v>0</v>
      </c>
      <c r="P50" s="26">
        <v>0</v>
      </c>
      <c r="Q50" s="25">
        <v>0</v>
      </c>
      <c r="R50" s="26">
        <v>0</v>
      </c>
      <c r="S50" s="25">
        <v>0</v>
      </c>
      <c r="T50" s="26">
        <v>0</v>
      </c>
      <c r="U50" s="25">
        <v>0</v>
      </c>
      <c r="V50" s="26">
        <v>0</v>
      </c>
    </row>
    <row r="51" spans="1:22" ht="14.45" customHeight="1" x14ac:dyDescent="0.25">
      <c r="A51" s="19">
        <f t="shared" si="6"/>
        <v>34</v>
      </c>
      <c r="B51" s="27">
        <v>6225</v>
      </c>
      <c r="C51" s="129" t="str">
        <f>_xlfn.XLOOKUP(__xlnm._FilterDatabase_159[[#This Row],[SAPSA Number]],'DS Point summary'!A:A,'DS Point summary'!B:B)</f>
        <v>Hannele Meliske</v>
      </c>
      <c r="D51" s="129" t="str">
        <f>_xlfn.XLOOKUP(__xlnm._FilterDatabase_159[[#This Row],[SAPSA Number]],'DS Point summary'!A:A,'DS Point summary'!C:C)</f>
        <v>de Villiers</v>
      </c>
      <c r="E51" s="130" t="str">
        <f>_xlfn.XLOOKUP(__xlnm._FilterDatabase_159[[#This Row],[SAPSA Number]],'DS Point summary'!A:A,'DS Point summary'!D:D)</f>
        <v>HM</v>
      </c>
      <c r="F51" s="19" t="str">
        <f>_xlfn.XLOOKUP(__xlnm._FilterDatabase_159[[#This Row],[SAPSA Number]],'DS Point summary'!A:A,'DS Point summary'!E:E)</f>
        <v>Lady</v>
      </c>
      <c r="G51" s="21">
        <f ca="1">_xlfn.XLOOKUP(__xlnm._FilterDatabase_159[[#This Row],[SAPSA Number]],'DS Point summary'!A:A,'DS Point summary'!F:F)</f>
        <v>40</v>
      </c>
      <c r="H51" s="21" t="s">
        <v>681</v>
      </c>
      <c r="I51" s="23">
        <f t="shared" si="4"/>
        <v>0</v>
      </c>
      <c r="J51" s="24">
        <f t="shared" si="5"/>
        <v>0</v>
      </c>
      <c r="K51" s="25">
        <v>0</v>
      </c>
      <c r="L51" s="26">
        <v>0</v>
      </c>
      <c r="M51" s="25">
        <v>0</v>
      </c>
      <c r="N51" s="26">
        <v>0</v>
      </c>
      <c r="O51" s="25">
        <v>0</v>
      </c>
      <c r="P51" s="26">
        <v>0</v>
      </c>
      <c r="Q51" s="25">
        <v>0</v>
      </c>
      <c r="R51" s="26">
        <v>0</v>
      </c>
      <c r="S51" s="25">
        <v>0</v>
      </c>
      <c r="T51" s="26">
        <v>0</v>
      </c>
      <c r="U51" s="25">
        <v>0</v>
      </c>
      <c r="V51" s="26">
        <v>0</v>
      </c>
    </row>
    <row r="52" spans="1:22" ht="14.45" customHeight="1" x14ac:dyDescent="0.25">
      <c r="A52" s="19">
        <f t="shared" si="6"/>
        <v>34</v>
      </c>
      <c r="B52" s="27">
        <v>6226</v>
      </c>
      <c r="C52" s="129" t="str">
        <f>_xlfn.XLOOKUP(__xlnm._FilterDatabase_159[[#This Row],[SAPSA Number]],'DS Point summary'!A:A,'DS Point summary'!B:B)</f>
        <v>Glenn Edward</v>
      </c>
      <c r="D52" s="129" t="str">
        <f>_xlfn.XLOOKUP(__xlnm._FilterDatabase_159[[#This Row],[SAPSA Number]],'DS Point summary'!A:A,'DS Point summary'!C:C)</f>
        <v>de Villiers</v>
      </c>
      <c r="E52" s="130" t="str">
        <f>_xlfn.XLOOKUP(__xlnm._FilterDatabase_159[[#This Row],[SAPSA Number]],'DS Point summary'!A:A,'DS Point summary'!D:D)</f>
        <v>GE</v>
      </c>
      <c r="F52" s="19" t="str">
        <f ca="1">_xlfn.XLOOKUP(__xlnm._FilterDatabase_159[[#This Row],[SAPSA Number]],'DS Point summary'!A:A,'DS Point summary'!E:E)</f>
        <v xml:space="preserve"> </v>
      </c>
      <c r="G52" s="21">
        <f ca="1">_xlfn.XLOOKUP(__xlnm._FilterDatabase_159[[#This Row],[SAPSA Number]],'DS Point summary'!A:A,'DS Point summary'!F:F)</f>
        <v>45</v>
      </c>
      <c r="H52" s="21" t="s">
        <v>681</v>
      </c>
      <c r="I52" s="23">
        <f t="shared" si="4"/>
        <v>0</v>
      </c>
      <c r="J52" s="24">
        <f t="shared" si="5"/>
        <v>0</v>
      </c>
      <c r="K52" s="25">
        <v>0</v>
      </c>
      <c r="L52" s="26">
        <v>0</v>
      </c>
      <c r="M52" s="25">
        <v>0</v>
      </c>
      <c r="N52" s="26">
        <v>0</v>
      </c>
      <c r="O52" s="25">
        <v>0</v>
      </c>
      <c r="P52" s="26">
        <v>0</v>
      </c>
      <c r="Q52" s="25">
        <v>0</v>
      </c>
      <c r="R52" s="26">
        <v>0</v>
      </c>
      <c r="S52" s="25">
        <v>0</v>
      </c>
      <c r="T52" s="26">
        <v>0</v>
      </c>
      <c r="U52" s="25">
        <v>0</v>
      </c>
      <c r="V52" s="26">
        <v>0</v>
      </c>
    </row>
    <row r="53" spans="1:22" ht="14.45" customHeight="1" x14ac:dyDescent="0.25">
      <c r="A53" s="19">
        <f t="shared" si="6"/>
        <v>34</v>
      </c>
      <c r="B53" s="27">
        <v>392</v>
      </c>
      <c r="C53" s="129" t="str">
        <f>_xlfn.XLOOKUP(__xlnm._FilterDatabase_159[[#This Row],[SAPSA Number]],'DS Point summary'!A:A,'DS Point summary'!B:B)</f>
        <v>Sasha-Lee</v>
      </c>
      <c r="D53" s="129" t="str">
        <f>_xlfn.XLOOKUP(__xlnm._FilterDatabase_159[[#This Row],[SAPSA Number]],'DS Point summary'!A:A,'DS Point summary'!C:C)</f>
        <v>Du Plessis</v>
      </c>
      <c r="E53" s="130" t="str">
        <f>_xlfn.XLOOKUP(__xlnm._FilterDatabase_159[[#This Row],[SAPSA Number]],'DS Point summary'!A:A,'DS Point summary'!D:D)</f>
        <v>SL</v>
      </c>
      <c r="F53" s="19" t="str">
        <f>_xlfn.XLOOKUP(__xlnm._FilterDatabase_159[[#This Row],[SAPSA Number]],'DS Point summary'!A:A,'DS Point summary'!E:E)</f>
        <v>Lady</v>
      </c>
      <c r="G53" s="21">
        <f ca="1">_xlfn.XLOOKUP(__xlnm._FilterDatabase_159[[#This Row],[SAPSA Number]],'DS Point summary'!A:A,'DS Point summary'!F:F)</f>
        <v>29</v>
      </c>
      <c r="H53" s="21" t="s">
        <v>681</v>
      </c>
      <c r="I53" s="23">
        <f t="shared" si="4"/>
        <v>0</v>
      </c>
      <c r="J53" s="24">
        <f t="shared" si="5"/>
        <v>0</v>
      </c>
      <c r="K53" s="25">
        <v>0</v>
      </c>
      <c r="L53" s="26">
        <v>0</v>
      </c>
      <c r="M53" s="25">
        <v>0</v>
      </c>
      <c r="N53" s="26">
        <v>0</v>
      </c>
      <c r="O53" s="25">
        <v>0</v>
      </c>
      <c r="P53" s="26">
        <v>0</v>
      </c>
      <c r="Q53" s="25">
        <v>0</v>
      </c>
      <c r="R53" s="26">
        <v>0</v>
      </c>
      <c r="S53" s="25">
        <v>0</v>
      </c>
      <c r="T53" s="26">
        <v>0</v>
      </c>
      <c r="U53" s="25">
        <v>0</v>
      </c>
      <c r="V53" s="26">
        <v>0</v>
      </c>
    </row>
    <row r="54" spans="1:22" ht="14.45" customHeight="1" x14ac:dyDescent="0.25">
      <c r="A54" s="19">
        <f t="shared" si="6"/>
        <v>34</v>
      </c>
      <c r="B54" s="20">
        <v>127</v>
      </c>
      <c r="C54" s="129" t="str">
        <f>_xlfn.XLOOKUP(__xlnm._FilterDatabase_159[[#This Row],[SAPSA Number]],'DS Point summary'!A:A,'DS Point summary'!B:B)</f>
        <v>Eurika Susara</v>
      </c>
      <c r="D54" s="129" t="str">
        <f>_xlfn.XLOOKUP(__xlnm._FilterDatabase_159[[#This Row],[SAPSA Number]],'DS Point summary'!A:A,'DS Point summary'!C:C)</f>
        <v>Du Plooy</v>
      </c>
      <c r="E54" s="130" t="str">
        <f>_xlfn.XLOOKUP(__xlnm._FilterDatabase_159[[#This Row],[SAPSA Number]],'DS Point summary'!A:A,'DS Point summary'!D:D)</f>
        <v>E</v>
      </c>
      <c r="F54" s="19" t="str">
        <f>_xlfn.XLOOKUP(__xlnm._FilterDatabase_159[[#This Row],[SAPSA Number]],'DS Point summary'!A:A,'DS Point summary'!E:E)</f>
        <v>SS</v>
      </c>
      <c r="G54" s="21">
        <f ca="1">_xlfn.XLOOKUP(__xlnm._FilterDatabase_159[[#This Row],[SAPSA Number]],'DS Point summary'!A:A,'DS Point summary'!F:F)</f>
        <v>63</v>
      </c>
      <c r="H54" s="21" t="s">
        <v>681</v>
      </c>
      <c r="I54" s="23">
        <f t="shared" si="4"/>
        <v>0</v>
      </c>
      <c r="J54" s="24">
        <f t="shared" si="5"/>
        <v>0</v>
      </c>
      <c r="K54" s="25">
        <v>0</v>
      </c>
      <c r="L54" s="26">
        <v>0</v>
      </c>
      <c r="M54" s="25">
        <v>0</v>
      </c>
      <c r="N54" s="26">
        <v>0</v>
      </c>
      <c r="O54" s="25">
        <v>0</v>
      </c>
      <c r="P54" s="26">
        <v>0</v>
      </c>
      <c r="Q54" s="25">
        <v>0</v>
      </c>
      <c r="R54" s="26">
        <v>0</v>
      </c>
      <c r="S54" s="25">
        <v>0</v>
      </c>
      <c r="T54" s="26">
        <v>0</v>
      </c>
      <c r="U54" s="25">
        <v>0</v>
      </c>
      <c r="V54" s="26">
        <v>0</v>
      </c>
    </row>
    <row r="55" spans="1:22" ht="14.45" customHeight="1" x14ac:dyDescent="0.25">
      <c r="A55" s="19">
        <f t="shared" si="6"/>
        <v>34</v>
      </c>
      <c r="B55" s="27">
        <v>6224</v>
      </c>
      <c r="C55" s="129" t="str">
        <f>_xlfn.XLOOKUP(__xlnm._FilterDatabase_159[[#This Row],[SAPSA Number]],'DS Point summary'!A:A,'DS Point summary'!B:B)</f>
        <v>David</v>
      </c>
      <c r="D55" s="129" t="str">
        <f>_xlfn.XLOOKUP(__xlnm._FilterDatabase_159[[#This Row],[SAPSA Number]],'DS Point summary'!A:A,'DS Point summary'!C:C)</f>
        <v>Erwee</v>
      </c>
      <c r="E55" s="130" t="str">
        <f>_xlfn.XLOOKUP(__xlnm._FilterDatabase_159[[#This Row],[SAPSA Number]],'DS Point summary'!A:A,'DS Point summary'!D:D)</f>
        <v>D</v>
      </c>
      <c r="F55" s="19" t="str">
        <f ca="1">_xlfn.XLOOKUP(__xlnm._FilterDatabase_159[[#This Row],[SAPSA Number]],'DS Point summary'!A:A,'DS Point summary'!E:E)</f>
        <v xml:space="preserve"> </v>
      </c>
      <c r="G55" s="21">
        <f ca="1">_xlfn.XLOOKUP(__xlnm._FilterDatabase_159[[#This Row],[SAPSA Number]],'DS Point summary'!A:A,'DS Point summary'!F:F)</f>
        <v>43</v>
      </c>
      <c r="H55" s="21" t="s">
        <v>681</v>
      </c>
      <c r="I55" s="23">
        <f t="shared" si="4"/>
        <v>0</v>
      </c>
      <c r="J55" s="24">
        <f t="shared" si="5"/>
        <v>0</v>
      </c>
      <c r="K55" s="25">
        <v>0</v>
      </c>
      <c r="L55" s="26">
        <v>0</v>
      </c>
      <c r="M55" s="25">
        <v>0</v>
      </c>
      <c r="N55" s="26">
        <v>0</v>
      </c>
      <c r="O55" s="25">
        <v>0</v>
      </c>
      <c r="P55" s="26">
        <v>0</v>
      </c>
      <c r="Q55" s="25">
        <v>0</v>
      </c>
      <c r="R55" s="26">
        <v>0</v>
      </c>
      <c r="S55" s="25">
        <v>0</v>
      </c>
      <c r="T55" s="26">
        <v>0</v>
      </c>
      <c r="U55" s="25">
        <v>0</v>
      </c>
      <c r="V55" s="26">
        <v>0</v>
      </c>
    </row>
    <row r="56" spans="1:22" ht="14.45" customHeight="1" x14ac:dyDescent="0.25">
      <c r="A56" s="19">
        <f t="shared" si="6"/>
        <v>34</v>
      </c>
      <c r="B56" s="27">
        <v>3173</v>
      </c>
      <c r="C56" s="129" t="str">
        <f>_xlfn.XLOOKUP(__xlnm._FilterDatabase_159[[#This Row],[SAPSA Number]],'DS Point summary'!A:A,'DS Point summary'!B:B)</f>
        <v>Garrett-John</v>
      </c>
      <c r="D56" s="129" t="str">
        <f>_xlfn.XLOOKUP(__xlnm._FilterDatabase_159[[#This Row],[SAPSA Number]],'DS Point summary'!A:A,'DS Point summary'!C:C)</f>
        <v>Evans</v>
      </c>
      <c r="E56" s="130" t="str">
        <f>_xlfn.XLOOKUP(__xlnm._FilterDatabase_159[[#This Row],[SAPSA Number]],'DS Point summary'!A:A,'DS Point summary'!D:D)</f>
        <v>G-J</v>
      </c>
      <c r="F56" s="19" t="str">
        <f ca="1">_xlfn.XLOOKUP(__xlnm._FilterDatabase_159[[#This Row],[SAPSA Number]],'DS Point summary'!A:A,'DS Point summary'!E:E)</f>
        <v xml:space="preserve"> </v>
      </c>
      <c r="G56" s="21">
        <f ca="1">_xlfn.XLOOKUP(__xlnm._FilterDatabase_159[[#This Row],[SAPSA Number]],'DS Point summary'!A:A,'DS Point summary'!F:F)</f>
        <v>29</v>
      </c>
      <c r="H56" s="21" t="s">
        <v>681</v>
      </c>
      <c r="I56" s="23">
        <f t="shared" si="4"/>
        <v>0</v>
      </c>
      <c r="J56" s="24">
        <f t="shared" si="5"/>
        <v>0</v>
      </c>
      <c r="K56" s="25">
        <v>0</v>
      </c>
      <c r="L56" s="26">
        <v>0</v>
      </c>
      <c r="M56" s="25">
        <v>0</v>
      </c>
      <c r="N56" s="26">
        <v>0</v>
      </c>
      <c r="O56" s="25">
        <v>0</v>
      </c>
      <c r="P56" s="26">
        <v>0</v>
      </c>
      <c r="Q56" s="25">
        <v>0</v>
      </c>
      <c r="R56" s="26">
        <v>0</v>
      </c>
      <c r="S56" s="25">
        <v>0</v>
      </c>
      <c r="T56" s="26">
        <v>0</v>
      </c>
      <c r="U56" s="25">
        <v>0</v>
      </c>
      <c r="V56" s="26">
        <v>0</v>
      </c>
    </row>
    <row r="57" spans="1:22" ht="14.45" customHeight="1" x14ac:dyDescent="0.25">
      <c r="A57" s="19">
        <f t="shared" si="6"/>
        <v>34</v>
      </c>
      <c r="B57" s="27">
        <v>3369</v>
      </c>
      <c r="C57" s="129" t="str">
        <f>_xlfn.XLOOKUP(__xlnm._FilterDatabase_159[[#This Row],[SAPSA Number]],'DS Point summary'!A:A,'DS Point summary'!B:B)</f>
        <v>Bruce Alan John</v>
      </c>
      <c r="D57" s="129" t="str">
        <f>_xlfn.XLOOKUP(__xlnm._FilterDatabase_159[[#This Row],[SAPSA Number]],'DS Point summary'!A:A,'DS Point summary'!C:C)</f>
        <v>Foreman</v>
      </c>
      <c r="E57" s="130" t="str">
        <f>_xlfn.XLOOKUP(__xlnm._FilterDatabase_159[[#This Row],[SAPSA Number]],'DS Point summary'!A:A,'DS Point summary'!D:D)</f>
        <v>BAJ</v>
      </c>
      <c r="F57" s="19" t="str">
        <f ca="1">_xlfn.XLOOKUP(__xlnm._FilterDatabase_159[[#This Row],[SAPSA Number]],'DS Point summary'!A:A,'DS Point summary'!E:E)</f>
        <v>S</v>
      </c>
      <c r="G57" s="21">
        <f ca="1">_xlfn.XLOOKUP(__xlnm._FilterDatabase_159[[#This Row],[SAPSA Number]],'DS Point summary'!A:A,'DS Point summary'!F:F)</f>
        <v>51</v>
      </c>
      <c r="H57" s="21" t="s">
        <v>681</v>
      </c>
      <c r="I57" s="23">
        <f t="shared" si="4"/>
        <v>0</v>
      </c>
      <c r="J57" s="24">
        <f t="shared" si="5"/>
        <v>0</v>
      </c>
      <c r="K57" s="25">
        <v>0</v>
      </c>
      <c r="L57" s="26">
        <v>0</v>
      </c>
      <c r="M57" s="25">
        <v>0</v>
      </c>
      <c r="N57" s="26">
        <v>0</v>
      </c>
      <c r="O57" s="25">
        <v>0</v>
      </c>
      <c r="P57" s="26">
        <v>0</v>
      </c>
      <c r="Q57" s="25">
        <v>0</v>
      </c>
      <c r="R57" s="26">
        <v>0</v>
      </c>
      <c r="S57" s="25">
        <v>0</v>
      </c>
      <c r="T57" s="26">
        <v>0</v>
      </c>
      <c r="U57" s="25">
        <v>0</v>
      </c>
      <c r="V57" s="26">
        <v>0</v>
      </c>
    </row>
    <row r="58" spans="1:22" ht="14.45" customHeight="1" x14ac:dyDescent="0.25">
      <c r="A58" s="19">
        <f t="shared" si="6"/>
        <v>34</v>
      </c>
      <c r="B58" s="46">
        <v>141</v>
      </c>
      <c r="C58" s="129" t="str">
        <f>_xlfn.XLOOKUP(__xlnm._FilterDatabase_159[[#This Row],[SAPSA Number]],'DS Point summary'!A:A,'DS Point summary'!B:B)</f>
        <v>Francois Waldeck</v>
      </c>
      <c r="D58" s="129" t="str">
        <f>_xlfn.XLOOKUP(__xlnm._FilterDatabase_159[[#This Row],[SAPSA Number]],'DS Point summary'!A:A,'DS Point summary'!C:C)</f>
        <v>Fouche</v>
      </c>
      <c r="E58" s="130" t="str">
        <f>_xlfn.XLOOKUP(__xlnm._FilterDatabase_159[[#This Row],[SAPSA Number]],'DS Point summary'!A:A,'DS Point summary'!D:D)</f>
        <v>FW</v>
      </c>
      <c r="F58" s="19" t="str">
        <f ca="1">_xlfn.XLOOKUP(__xlnm._FilterDatabase_159[[#This Row],[SAPSA Number]],'DS Point summary'!A:A,'DS Point summary'!E:E)</f>
        <v>S</v>
      </c>
      <c r="G58" s="21">
        <f ca="1">_xlfn.XLOOKUP(__xlnm._FilterDatabase_159[[#This Row],[SAPSA Number]],'DS Point summary'!A:A,'DS Point summary'!F:F)</f>
        <v>52</v>
      </c>
      <c r="H58" s="21" t="s">
        <v>681</v>
      </c>
      <c r="I58" s="23">
        <f t="shared" si="4"/>
        <v>0</v>
      </c>
      <c r="J58" s="24">
        <f t="shared" si="5"/>
        <v>0</v>
      </c>
      <c r="K58" s="25">
        <v>0</v>
      </c>
      <c r="L58" s="26">
        <v>0</v>
      </c>
      <c r="M58" s="25">
        <v>0</v>
      </c>
      <c r="N58" s="26">
        <v>0</v>
      </c>
      <c r="O58" s="25">
        <v>0</v>
      </c>
      <c r="P58" s="26">
        <v>0</v>
      </c>
      <c r="Q58" s="25">
        <v>0</v>
      </c>
      <c r="R58" s="26">
        <v>0</v>
      </c>
      <c r="S58" s="25">
        <v>0</v>
      </c>
      <c r="T58" s="26">
        <v>0</v>
      </c>
      <c r="U58" s="25">
        <v>0</v>
      </c>
      <c r="V58" s="26">
        <v>0</v>
      </c>
    </row>
    <row r="59" spans="1:22" ht="14.45" customHeight="1" x14ac:dyDescent="0.25">
      <c r="A59" s="19">
        <f t="shared" si="6"/>
        <v>34</v>
      </c>
      <c r="B59" s="27">
        <v>1142</v>
      </c>
      <c r="C59" s="129" t="str">
        <f>_xlfn.XLOOKUP(__xlnm._FilterDatabase_159[[#This Row],[SAPSA Number]],'DS Point summary'!A:A,'DS Point summary'!B:B)</f>
        <v>Craig John</v>
      </c>
      <c r="D59" s="129" t="str">
        <f>_xlfn.XLOOKUP(__xlnm._FilterDatabase_159[[#This Row],[SAPSA Number]],'DS Point summary'!A:A,'DS Point summary'!C:C)</f>
        <v>Franck</v>
      </c>
      <c r="E59" s="130" t="str">
        <f>_xlfn.XLOOKUP(__xlnm._FilterDatabase_159[[#This Row],[SAPSA Number]],'DS Point summary'!A:A,'DS Point summary'!D:D)</f>
        <v>CJ</v>
      </c>
      <c r="F59" s="19" t="str">
        <f ca="1">_xlfn.XLOOKUP(__xlnm._FilterDatabase_159[[#This Row],[SAPSA Number]],'DS Point summary'!A:A,'DS Point summary'!E:E)</f>
        <v xml:space="preserve"> </v>
      </c>
      <c r="G59" s="21">
        <f ca="1">_xlfn.XLOOKUP(__xlnm._FilterDatabase_159[[#This Row],[SAPSA Number]],'DS Point summary'!A:A,'DS Point summary'!F:F)</f>
        <v>49</v>
      </c>
      <c r="H59" s="21" t="s">
        <v>681</v>
      </c>
      <c r="I59" s="23">
        <f t="shared" si="4"/>
        <v>0</v>
      </c>
      <c r="J59" s="24">
        <f t="shared" si="5"/>
        <v>0</v>
      </c>
      <c r="K59" s="25">
        <v>0</v>
      </c>
      <c r="L59" s="26">
        <v>0</v>
      </c>
      <c r="M59" s="25">
        <v>0</v>
      </c>
      <c r="N59" s="26">
        <v>0</v>
      </c>
      <c r="O59" s="25">
        <v>0</v>
      </c>
      <c r="P59" s="26">
        <v>0</v>
      </c>
      <c r="Q59" s="25">
        <v>0</v>
      </c>
      <c r="R59" s="26">
        <v>0</v>
      </c>
      <c r="S59" s="25">
        <v>0</v>
      </c>
      <c r="T59" s="26">
        <v>0</v>
      </c>
      <c r="U59" s="25">
        <v>0</v>
      </c>
      <c r="V59" s="26">
        <v>0</v>
      </c>
    </row>
    <row r="60" spans="1:22" ht="14.45" customHeight="1" x14ac:dyDescent="0.25">
      <c r="A60" s="19">
        <f t="shared" si="6"/>
        <v>34</v>
      </c>
      <c r="B60" s="27">
        <v>5871</v>
      </c>
      <c r="C60" s="129" t="str">
        <f>_xlfn.XLOOKUP(__xlnm._FilterDatabase_159[[#This Row],[SAPSA Number]],'DS Point summary'!A:A,'DS Point summary'!B:B)</f>
        <v>Christopher Brent</v>
      </c>
      <c r="D60" s="129" t="str">
        <f>_xlfn.XLOOKUP(__xlnm._FilterDatabase_159[[#This Row],[SAPSA Number]],'DS Point summary'!A:A,'DS Point summary'!C:C)</f>
        <v>Gradwell</v>
      </c>
      <c r="E60" s="130" t="str">
        <f>_xlfn.XLOOKUP(__xlnm._FilterDatabase_159[[#This Row],[SAPSA Number]],'DS Point summary'!A:A,'DS Point summary'!D:D)</f>
        <v>CB</v>
      </c>
      <c r="F60" s="19" t="str">
        <f ca="1">_xlfn.XLOOKUP(__xlnm._FilterDatabase_159[[#This Row],[SAPSA Number]],'DS Point summary'!A:A,'DS Point summary'!E:E)</f>
        <v>SS</v>
      </c>
      <c r="G60" s="21">
        <f ca="1">_xlfn.XLOOKUP(__xlnm._FilterDatabase_159[[#This Row],[SAPSA Number]],'DS Point summary'!A:A,'DS Point summary'!F:F)</f>
        <v>66</v>
      </c>
      <c r="H60" s="21" t="s">
        <v>681</v>
      </c>
      <c r="I60" s="23">
        <f t="shared" si="4"/>
        <v>0</v>
      </c>
      <c r="J60" s="24">
        <f t="shared" si="5"/>
        <v>0</v>
      </c>
      <c r="K60" s="25">
        <v>0</v>
      </c>
      <c r="L60" s="26">
        <v>0</v>
      </c>
      <c r="M60" s="25">
        <v>0</v>
      </c>
      <c r="N60" s="26">
        <v>0</v>
      </c>
      <c r="O60" s="25">
        <v>0</v>
      </c>
      <c r="P60" s="26">
        <v>0</v>
      </c>
      <c r="Q60" s="25">
        <v>0</v>
      </c>
      <c r="R60" s="26">
        <v>0</v>
      </c>
      <c r="S60" s="25">
        <v>0</v>
      </c>
      <c r="T60" s="26">
        <v>0</v>
      </c>
      <c r="U60" s="25">
        <v>0</v>
      </c>
      <c r="V60" s="26">
        <v>0</v>
      </c>
    </row>
    <row r="61" spans="1:22" ht="14.45" customHeight="1" x14ac:dyDescent="0.25">
      <c r="A61" s="19">
        <f t="shared" si="6"/>
        <v>34</v>
      </c>
      <c r="B61" s="98">
        <v>1317</v>
      </c>
      <c r="C61" s="129" t="str">
        <f>_xlfn.XLOOKUP(__xlnm._FilterDatabase_159[[#This Row],[SAPSA Number]],'DS Point summary'!A:A,'DS Point summary'!B:B)</f>
        <v>Eben</v>
      </c>
      <c r="D61" s="129" t="str">
        <f>_xlfn.XLOOKUP(__xlnm._FilterDatabase_159[[#This Row],[SAPSA Number]],'DS Point summary'!A:A,'DS Point summary'!C:C)</f>
        <v>Grobbelaar</v>
      </c>
      <c r="E61" s="130" t="str">
        <f>_xlfn.XLOOKUP(__xlnm._FilterDatabase_159[[#This Row],[SAPSA Number]],'DS Point summary'!A:A,'DS Point summary'!D:D)</f>
        <v>E</v>
      </c>
      <c r="F61" s="19" t="str">
        <f ca="1">_xlfn.XLOOKUP(__xlnm._FilterDatabase_159[[#This Row],[SAPSA Number]],'DS Point summary'!A:A,'DS Point summary'!E:E)</f>
        <v xml:space="preserve"> </v>
      </c>
      <c r="G61" s="21">
        <f ca="1">_xlfn.XLOOKUP(__xlnm._FilterDatabase_159[[#This Row],[SAPSA Number]],'DS Point summary'!A:A,'DS Point summary'!F:F)</f>
        <v>41</v>
      </c>
      <c r="H61" s="21" t="s">
        <v>681</v>
      </c>
      <c r="I61" s="23">
        <f t="shared" si="4"/>
        <v>0</v>
      </c>
      <c r="J61" s="24">
        <f t="shared" si="5"/>
        <v>0</v>
      </c>
      <c r="K61" s="25">
        <v>0</v>
      </c>
      <c r="L61" s="26">
        <v>0</v>
      </c>
      <c r="M61" s="25">
        <v>0</v>
      </c>
      <c r="N61" s="26">
        <v>0</v>
      </c>
      <c r="O61" s="25">
        <v>0</v>
      </c>
      <c r="P61" s="26">
        <v>0</v>
      </c>
      <c r="Q61" s="25">
        <v>0</v>
      </c>
      <c r="R61" s="26">
        <v>0</v>
      </c>
      <c r="S61" s="25">
        <v>0</v>
      </c>
      <c r="T61" s="26">
        <v>0</v>
      </c>
      <c r="U61" s="25">
        <v>0</v>
      </c>
      <c r="V61" s="26">
        <v>0</v>
      </c>
    </row>
    <row r="62" spans="1:22" ht="14.45" customHeight="1" x14ac:dyDescent="0.25">
      <c r="A62" s="19">
        <f t="shared" si="6"/>
        <v>34</v>
      </c>
      <c r="B62" s="27">
        <v>6308</v>
      </c>
      <c r="C62" s="129" t="str">
        <f>_xlfn.XLOOKUP(__xlnm._FilterDatabase_159[[#This Row],[SAPSA Number]],'DS Point summary'!A:A,'DS Point summary'!B:B)</f>
        <v>James Matthew</v>
      </c>
      <c r="D62" s="129" t="str">
        <f>_xlfn.XLOOKUP(__xlnm._FilterDatabase_159[[#This Row],[SAPSA Number]],'DS Point summary'!A:A,'DS Point summary'!C:C)</f>
        <v>Hagemann</v>
      </c>
      <c r="E62" s="130" t="str">
        <f>_xlfn.XLOOKUP(__xlnm._FilterDatabase_159[[#This Row],[SAPSA Number]],'DS Point summary'!A:A,'DS Point summary'!D:D)</f>
        <v>JM</v>
      </c>
      <c r="F62" s="19" t="str">
        <f ca="1">_xlfn.XLOOKUP(__xlnm._FilterDatabase_159[[#This Row],[SAPSA Number]],'DS Point summary'!A:A,'DS Point summary'!E:E)</f>
        <v>Jnr</v>
      </c>
      <c r="G62" s="21">
        <f ca="1">_xlfn.XLOOKUP(__xlnm._FilterDatabase_159[[#This Row],[SAPSA Number]],'DS Point summary'!A:A,'DS Point summary'!F:F)</f>
        <v>17</v>
      </c>
      <c r="H62" s="21" t="s">
        <v>681</v>
      </c>
      <c r="I62" s="23">
        <f t="shared" si="4"/>
        <v>0</v>
      </c>
      <c r="J62" s="24">
        <f t="shared" si="5"/>
        <v>0</v>
      </c>
      <c r="K62" s="25">
        <v>0</v>
      </c>
      <c r="L62" s="26">
        <v>0</v>
      </c>
      <c r="M62" s="25">
        <v>0</v>
      </c>
      <c r="N62" s="26">
        <v>0</v>
      </c>
      <c r="O62" s="25">
        <v>0</v>
      </c>
      <c r="P62" s="26">
        <v>0</v>
      </c>
      <c r="Q62" s="25">
        <v>0</v>
      </c>
      <c r="R62" s="26">
        <v>0</v>
      </c>
      <c r="S62" s="25">
        <v>0</v>
      </c>
      <c r="T62" s="26">
        <v>0</v>
      </c>
      <c r="U62" s="25">
        <v>0</v>
      </c>
      <c r="V62" s="26">
        <v>0</v>
      </c>
    </row>
    <row r="63" spans="1:22" ht="14.45" customHeight="1" x14ac:dyDescent="0.25">
      <c r="A63" s="19">
        <f t="shared" si="6"/>
        <v>34</v>
      </c>
      <c r="B63" s="28">
        <v>1162</v>
      </c>
      <c r="C63" s="129" t="str">
        <f>_xlfn.XLOOKUP(__xlnm._FilterDatabase_159[[#This Row],[SAPSA Number]],'DS Point summary'!A:A,'DS Point summary'!B:B)</f>
        <v>Marinus Anton</v>
      </c>
      <c r="D63" s="129" t="str">
        <f>_xlfn.XLOOKUP(__xlnm._FilterDatabase_159[[#This Row],[SAPSA Number]],'DS Point summary'!A:A,'DS Point summary'!C:C)</f>
        <v>Hefer</v>
      </c>
      <c r="E63" s="130" t="str">
        <f>_xlfn.XLOOKUP(__xlnm._FilterDatabase_159[[#This Row],[SAPSA Number]],'DS Point summary'!A:A,'DS Point summary'!D:D)</f>
        <v>MA</v>
      </c>
      <c r="F63" s="19" t="str">
        <f ca="1">_xlfn.XLOOKUP(__xlnm._FilterDatabase_159[[#This Row],[SAPSA Number]],'DS Point summary'!A:A,'DS Point summary'!E:E)</f>
        <v>SS</v>
      </c>
      <c r="G63" s="21">
        <f ca="1">_xlfn.XLOOKUP(__xlnm._FilterDatabase_159[[#This Row],[SAPSA Number]],'DS Point summary'!A:A,'DS Point summary'!F:F)</f>
        <v>63</v>
      </c>
      <c r="H63" s="21" t="s">
        <v>681</v>
      </c>
      <c r="I63" s="23">
        <f t="shared" si="4"/>
        <v>0</v>
      </c>
      <c r="J63" s="24">
        <f t="shared" si="5"/>
        <v>0</v>
      </c>
      <c r="K63" s="25">
        <v>0</v>
      </c>
      <c r="L63" s="26">
        <v>0</v>
      </c>
      <c r="M63" s="25">
        <v>0</v>
      </c>
      <c r="N63" s="26">
        <v>0</v>
      </c>
      <c r="O63" s="25">
        <v>0</v>
      </c>
      <c r="P63" s="26">
        <v>0</v>
      </c>
      <c r="Q63" s="25">
        <v>0</v>
      </c>
      <c r="R63" s="26">
        <v>0</v>
      </c>
      <c r="S63" s="25">
        <v>0</v>
      </c>
      <c r="T63" s="26">
        <v>0</v>
      </c>
      <c r="U63" s="25">
        <v>0</v>
      </c>
      <c r="V63" s="26">
        <v>0</v>
      </c>
    </row>
    <row r="64" spans="1:22" ht="14.45" customHeight="1" x14ac:dyDescent="0.25">
      <c r="A64" s="19">
        <f t="shared" si="6"/>
        <v>34</v>
      </c>
      <c r="B64" s="28">
        <v>645</v>
      </c>
      <c r="C64" s="129" t="str">
        <f>_xlfn.XLOOKUP(__xlnm._FilterDatabase_159[[#This Row],[SAPSA Number]],'DS Point summary'!A:A,'DS Point summary'!B:B)</f>
        <v>Lukas Marthinus</v>
      </c>
      <c r="D64" s="129" t="str">
        <f>_xlfn.XLOOKUP(__xlnm._FilterDatabase_159[[#This Row],[SAPSA Number]],'DS Point summary'!A:A,'DS Point summary'!C:C)</f>
        <v>Janse van Rensburg</v>
      </c>
      <c r="E64" s="130" t="str">
        <f>_xlfn.XLOOKUP(__xlnm._FilterDatabase_159[[#This Row],[SAPSA Number]],'DS Point summary'!A:A,'DS Point summary'!D:D)</f>
        <v>LM</v>
      </c>
      <c r="F64" s="19" t="str">
        <f ca="1">_xlfn.XLOOKUP(__xlnm._FilterDatabase_159[[#This Row],[SAPSA Number]],'DS Point summary'!A:A,'DS Point summary'!E:E)</f>
        <v xml:space="preserve"> </v>
      </c>
      <c r="G64" s="21">
        <f ca="1">_xlfn.XLOOKUP(__xlnm._FilterDatabase_159[[#This Row],[SAPSA Number]],'DS Point summary'!A:A,'DS Point summary'!F:F)</f>
        <v>27</v>
      </c>
      <c r="H64" s="21" t="s">
        <v>681</v>
      </c>
      <c r="I64" s="23">
        <f t="shared" si="4"/>
        <v>0</v>
      </c>
      <c r="J64" s="24">
        <f t="shared" si="5"/>
        <v>0</v>
      </c>
      <c r="K64" s="25">
        <v>0</v>
      </c>
      <c r="L64" s="26">
        <v>0</v>
      </c>
      <c r="M64" s="25">
        <v>0</v>
      </c>
      <c r="N64" s="26">
        <v>0</v>
      </c>
      <c r="O64" s="25">
        <v>0</v>
      </c>
      <c r="P64" s="26">
        <v>0</v>
      </c>
      <c r="Q64" s="25">
        <v>0</v>
      </c>
      <c r="R64" s="26">
        <v>0</v>
      </c>
      <c r="S64" s="25">
        <v>0</v>
      </c>
      <c r="T64" s="26">
        <v>0</v>
      </c>
      <c r="U64" s="25">
        <v>0</v>
      </c>
      <c r="V64" s="26">
        <v>0</v>
      </c>
    </row>
    <row r="65" spans="1:22" ht="14.45" customHeight="1" x14ac:dyDescent="0.25">
      <c r="A65" s="19">
        <f t="shared" si="6"/>
        <v>34</v>
      </c>
      <c r="B65" s="28">
        <v>2655</v>
      </c>
      <c r="C65" s="129" t="str">
        <f>_xlfn.XLOOKUP(__xlnm._FilterDatabase_159[[#This Row],[SAPSA Number]],'DS Point summary'!A:A,'DS Point summary'!B:B)</f>
        <v>Ruben</v>
      </c>
      <c r="D65" s="129" t="str">
        <f>_xlfn.XLOOKUP(__xlnm._FilterDatabase_159[[#This Row],[SAPSA Number]],'DS Point summary'!A:A,'DS Point summary'!C:C)</f>
        <v>Joubert</v>
      </c>
      <c r="E65" s="130" t="str">
        <f>_xlfn.XLOOKUP(__xlnm._FilterDatabase_159[[#This Row],[SAPSA Number]],'DS Point summary'!A:A,'DS Point summary'!D:D)</f>
        <v>R</v>
      </c>
      <c r="F65" s="19" t="str">
        <f>_xlfn.XLOOKUP(__xlnm._FilterDatabase_159[[#This Row],[SAPSA Number]],'DS Point summary'!A:A,'DS Point summary'!E:E)</f>
        <v>S Jnr</v>
      </c>
      <c r="G65" s="21">
        <f ca="1">_xlfn.XLOOKUP(__xlnm._FilterDatabase_159[[#This Row],[SAPSA Number]],'DS Point summary'!A:A,'DS Point summary'!F:F)</f>
        <v>15</v>
      </c>
      <c r="H65" s="21" t="s">
        <v>681</v>
      </c>
      <c r="I65" s="23">
        <f t="shared" si="4"/>
        <v>0</v>
      </c>
      <c r="J65" s="24">
        <f t="shared" si="5"/>
        <v>0</v>
      </c>
      <c r="K65" s="25">
        <v>0</v>
      </c>
      <c r="L65" s="26">
        <v>0</v>
      </c>
      <c r="M65" s="25">
        <v>0</v>
      </c>
      <c r="N65" s="26">
        <v>0</v>
      </c>
      <c r="O65" s="25">
        <v>0</v>
      </c>
      <c r="P65" s="26">
        <v>0</v>
      </c>
      <c r="Q65" s="25">
        <v>0</v>
      </c>
      <c r="R65" s="26">
        <v>0</v>
      </c>
      <c r="S65" s="25">
        <v>0</v>
      </c>
      <c r="T65" s="26">
        <v>0</v>
      </c>
      <c r="U65" s="25">
        <v>0</v>
      </c>
      <c r="V65" s="26">
        <v>0</v>
      </c>
    </row>
    <row r="66" spans="1:22" ht="14.45" customHeight="1" x14ac:dyDescent="0.25">
      <c r="A66" s="19">
        <f t="shared" si="6"/>
        <v>34</v>
      </c>
      <c r="B66" s="28">
        <v>1923</v>
      </c>
      <c r="C66" s="129" t="str">
        <f>_xlfn.XLOOKUP(__xlnm._FilterDatabase_159[[#This Row],[SAPSA Number]],'DS Point summary'!A:A,'DS Point summary'!B:B)</f>
        <v>Johannes Stefanus</v>
      </c>
      <c r="D66" s="129" t="str">
        <f>_xlfn.XLOOKUP(__xlnm._FilterDatabase_159[[#This Row],[SAPSA Number]],'DS Point summary'!A:A,'DS Point summary'!C:C)</f>
        <v>Kemp</v>
      </c>
      <c r="E66" s="130" t="str">
        <f>_xlfn.XLOOKUP(__xlnm._FilterDatabase_159[[#This Row],[SAPSA Number]],'DS Point summary'!A:A,'DS Point summary'!D:D)</f>
        <v>JS</v>
      </c>
      <c r="F66" s="19" t="str">
        <f ca="1">_xlfn.XLOOKUP(__xlnm._FilterDatabase_159[[#This Row],[SAPSA Number]],'DS Point summary'!A:A,'DS Point summary'!E:E)</f>
        <v>SS</v>
      </c>
      <c r="G66" s="21">
        <f ca="1">_xlfn.XLOOKUP(__xlnm._FilterDatabase_159[[#This Row],[SAPSA Number]],'DS Point summary'!A:A,'DS Point summary'!F:F)</f>
        <v>65</v>
      </c>
      <c r="H66" s="21" t="s">
        <v>681</v>
      </c>
      <c r="I66" s="23">
        <f t="shared" ref="I66:I97" si="7">(IF(K66&gt;0,1,0)+(IF(L66&gt;0,1,0))+(IF(M66&gt;0,1,0))+(IF(N66&gt;0,1,0))+(IF(O66&gt;0,1,0))+(IF(P66&gt;0,1,0))+(IF(Q66&gt;0,1,0))+(IF(R66&gt;0,1,0))+(IF(S66&gt;0,1,0))+(IF(T66&gt;0,1,0))+(IF(U66&gt;0,1,0))+(IF(V66&gt;0,1,0)))</f>
        <v>0</v>
      </c>
      <c r="J66" s="24">
        <f t="shared" ref="J66:J97" si="8">(LARGE(K66:U66,1)+LARGE(K66:U66,2)+LARGE(K66:U66,3)+LARGE(K66:U66,4)+LARGE(K66:U66,5))/5</f>
        <v>0</v>
      </c>
      <c r="K66" s="25">
        <v>0</v>
      </c>
      <c r="L66" s="26">
        <v>0</v>
      </c>
      <c r="M66" s="25">
        <v>0</v>
      </c>
      <c r="N66" s="26">
        <v>0</v>
      </c>
      <c r="O66" s="25">
        <v>0</v>
      </c>
      <c r="P66" s="26">
        <v>0</v>
      </c>
      <c r="Q66" s="25">
        <v>0</v>
      </c>
      <c r="R66" s="26">
        <v>0</v>
      </c>
      <c r="S66" s="25">
        <v>0</v>
      </c>
      <c r="T66" s="26">
        <v>0</v>
      </c>
      <c r="U66" s="25">
        <v>0</v>
      </c>
      <c r="V66" s="26">
        <v>0</v>
      </c>
    </row>
    <row r="67" spans="1:22" ht="14.45" customHeight="1" x14ac:dyDescent="0.25">
      <c r="A67" s="19">
        <f t="shared" si="6"/>
        <v>34</v>
      </c>
      <c r="B67" s="51">
        <v>4094</v>
      </c>
      <c r="C67" s="129" t="str">
        <f>_xlfn.XLOOKUP(__xlnm._FilterDatabase_159[[#This Row],[SAPSA Number]],'DS Point summary'!A:A,'DS Point summary'!B:B)</f>
        <v>Johan</v>
      </c>
      <c r="D67" s="129" t="str">
        <f>_xlfn.XLOOKUP(__xlnm._FilterDatabase_159[[#This Row],[SAPSA Number]],'DS Point summary'!A:A,'DS Point summary'!C:C)</f>
        <v>Kemp</v>
      </c>
      <c r="E67" s="130" t="str">
        <f>_xlfn.XLOOKUP(__xlnm._FilterDatabase_159[[#This Row],[SAPSA Number]],'DS Point summary'!A:A,'DS Point summary'!D:D)</f>
        <v>J</v>
      </c>
      <c r="F67" s="19" t="str">
        <f ca="1">_xlfn.XLOOKUP(__xlnm._FilterDatabase_159[[#This Row],[SAPSA Number]],'DS Point summary'!A:A,'DS Point summary'!E:E)</f>
        <v xml:space="preserve"> </v>
      </c>
      <c r="G67" s="21">
        <f ca="1">_xlfn.XLOOKUP(__xlnm._FilterDatabase_159[[#This Row],[SAPSA Number]],'DS Point summary'!A:A,'DS Point summary'!F:F)</f>
        <v>40</v>
      </c>
      <c r="H67" s="21" t="s">
        <v>681</v>
      </c>
      <c r="I67" s="23">
        <f t="shared" si="7"/>
        <v>0</v>
      </c>
      <c r="J67" s="24">
        <f t="shared" si="8"/>
        <v>0</v>
      </c>
      <c r="K67" s="25">
        <v>0</v>
      </c>
      <c r="L67" s="26">
        <v>0</v>
      </c>
      <c r="M67" s="25">
        <v>0</v>
      </c>
      <c r="N67" s="26">
        <v>0</v>
      </c>
      <c r="O67" s="25">
        <v>0</v>
      </c>
      <c r="P67" s="26">
        <v>0</v>
      </c>
      <c r="Q67" s="25">
        <v>0</v>
      </c>
      <c r="R67" s="26">
        <v>0</v>
      </c>
      <c r="S67" s="25">
        <v>0</v>
      </c>
      <c r="T67" s="26">
        <v>0</v>
      </c>
      <c r="U67" s="25">
        <v>0</v>
      </c>
      <c r="V67" s="26">
        <v>0</v>
      </c>
    </row>
    <row r="68" spans="1:22" ht="14.45" customHeight="1" x14ac:dyDescent="0.25">
      <c r="A68" s="19">
        <f t="shared" si="6"/>
        <v>34</v>
      </c>
      <c r="B68" s="28">
        <v>6434</v>
      </c>
      <c r="C68" s="129" t="str">
        <f>_xlfn.XLOOKUP(__xlnm._FilterDatabase_159[[#This Row],[SAPSA Number]],'DS Point summary'!A:A,'DS Point summary'!B:B)</f>
        <v>Francois Robert</v>
      </c>
      <c r="D68" s="129" t="str">
        <f>_xlfn.XLOOKUP(__xlnm._FilterDatabase_159[[#This Row],[SAPSA Number]],'DS Point summary'!A:A,'DS Point summary'!C:C)</f>
        <v>Koekemoer</v>
      </c>
      <c r="E68" s="130" t="str">
        <f>_xlfn.XLOOKUP(__xlnm._FilterDatabase_159[[#This Row],[SAPSA Number]],'DS Point summary'!A:A,'DS Point summary'!D:D)</f>
        <v>FR</v>
      </c>
      <c r="F68" s="19" t="str">
        <f ca="1">_xlfn.XLOOKUP(__xlnm._FilterDatabase_159[[#This Row],[SAPSA Number]],'DS Point summary'!A:A,'DS Point summary'!E:E)</f>
        <v xml:space="preserve"> </v>
      </c>
      <c r="G68" s="21">
        <f ca="1">_xlfn.XLOOKUP(__xlnm._FilterDatabase_159[[#This Row],[SAPSA Number]],'DS Point summary'!A:A,'DS Point summary'!F:F)</f>
        <v>41</v>
      </c>
      <c r="H68" s="21" t="s">
        <v>681</v>
      </c>
      <c r="I68" s="23">
        <f t="shared" si="7"/>
        <v>0</v>
      </c>
      <c r="J68" s="24">
        <f t="shared" si="8"/>
        <v>0</v>
      </c>
      <c r="K68" s="25">
        <v>0</v>
      </c>
      <c r="L68" s="26">
        <v>0</v>
      </c>
      <c r="M68" s="25">
        <v>0</v>
      </c>
      <c r="N68" s="26">
        <v>0</v>
      </c>
      <c r="O68" s="25">
        <v>0</v>
      </c>
      <c r="P68" s="26">
        <v>0</v>
      </c>
      <c r="Q68" s="25">
        <v>0</v>
      </c>
      <c r="R68" s="26">
        <v>0</v>
      </c>
      <c r="S68" s="25">
        <v>0</v>
      </c>
      <c r="T68" s="26">
        <v>0</v>
      </c>
      <c r="U68" s="25">
        <v>0</v>
      </c>
      <c r="V68" s="26">
        <v>0</v>
      </c>
    </row>
    <row r="69" spans="1:22" x14ac:dyDescent="0.25">
      <c r="A69" s="19">
        <f t="shared" si="6"/>
        <v>34</v>
      </c>
      <c r="B69" s="28">
        <v>191</v>
      </c>
      <c r="C69" s="129" t="str">
        <f>_xlfn.XLOOKUP(__xlnm._FilterDatabase_159[[#This Row],[SAPSA Number]],'DS Point summary'!A:A,'DS Point summary'!B:B)</f>
        <v>Joseph John</v>
      </c>
      <c r="D69" s="129" t="str">
        <f>_xlfn.XLOOKUP(__xlnm._FilterDatabase_159[[#This Row],[SAPSA Number]],'DS Point summary'!A:A,'DS Point summary'!C:C)</f>
        <v>Kriel</v>
      </c>
      <c r="E69" s="130" t="str">
        <f>_xlfn.XLOOKUP(__xlnm._FilterDatabase_159[[#This Row],[SAPSA Number]],'DS Point summary'!A:A,'DS Point summary'!D:D)</f>
        <v>JJ</v>
      </c>
      <c r="F69" s="19" t="str">
        <f ca="1">_xlfn.XLOOKUP(__xlnm._FilterDatabase_159[[#This Row],[SAPSA Number]],'DS Point summary'!A:A,'DS Point summary'!E:E)</f>
        <v>S</v>
      </c>
      <c r="G69" s="21">
        <f ca="1">_xlfn.XLOOKUP(__xlnm._FilterDatabase_159[[#This Row],[SAPSA Number]],'DS Point summary'!A:A,'DS Point summary'!F:F)</f>
        <v>59</v>
      </c>
      <c r="H69" s="21" t="s">
        <v>681</v>
      </c>
      <c r="I69" s="23">
        <f t="shared" si="7"/>
        <v>0</v>
      </c>
      <c r="J69" s="24">
        <f t="shared" si="8"/>
        <v>0</v>
      </c>
      <c r="K69" s="25">
        <v>0</v>
      </c>
      <c r="L69" s="26">
        <v>0</v>
      </c>
      <c r="M69" s="25">
        <v>0</v>
      </c>
      <c r="N69" s="26">
        <v>0</v>
      </c>
      <c r="O69" s="25">
        <v>0</v>
      </c>
      <c r="P69" s="26">
        <v>0</v>
      </c>
      <c r="Q69" s="25">
        <v>0</v>
      </c>
      <c r="R69" s="26">
        <v>0</v>
      </c>
      <c r="S69" s="25">
        <v>0</v>
      </c>
      <c r="T69" s="26">
        <v>0</v>
      </c>
      <c r="U69" s="25">
        <v>0</v>
      </c>
      <c r="V69" s="26">
        <v>0</v>
      </c>
    </row>
    <row r="70" spans="1:22" x14ac:dyDescent="0.25">
      <c r="A70" s="19">
        <f t="shared" si="6"/>
        <v>34</v>
      </c>
      <c r="B70" s="28">
        <v>199</v>
      </c>
      <c r="C70" s="129" t="str">
        <f>_xlfn.XLOOKUP(__xlnm._FilterDatabase_159[[#This Row],[SAPSA Number]],'DS Point summary'!A:A,'DS Point summary'!B:B)</f>
        <v>Susanna Johanna</v>
      </c>
      <c r="D70" s="129" t="str">
        <f>_xlfn.XLOOKUP(__xlnm._FilterDatabase_159[[#This Row],[SAPSA Number]],'DS Point summary'!A:A,'DS Point summary'!C:C)</f>
        <v>Kriel</v>
      </c>
      <c r="E70" s="130" t="str">
        <f>_xlfn.XLOOKUP(__xlnm._FilterDatabase_159[[#This Row],[SAPSA Number]],'DS Point summary'!A:A,'DS Point summary'!D:D)</f>
        <v>SJ</v>
      </c>
      <c r="F70" s="19" t="str">
        <f>_xlfn.XLOOKUP(__xlnm._FilterDatabase_159[[#This Row],[SAPSA Number]],'DS Point summary'!A:A,'DS Point summary'!E:E)</f>
        <v>Lady</v>
      </c>
      <c r="G70" s="21">
        <f ca="1">_xlfn.XLOOKUP(__xlnm._FilterDatabase_159[[#This Row],[SAPSA Number]],'DS Point summary'!A:A,'DS Point summary'!F:F)</f>
        <v>58</v>
      </c>
      <c r="H70" s="21" t="s">
        <v>681</v>
      </c>
      <c r="I70" s="23">
        <f t="shared" si="7"/>
        <v>0</v>
      </c>
      <c r="J70" s="24">
        <f t="shared" si="8"/>
        <v>0</v>
      </c>
      <c r="K70" s="25">
        <v>0</v>
      </c>
      <c r="L70" s="26">
        <v>0</v>
      </c>
      <c r="M70" s="25">
        <v>0</v>
      </c>
      <c r="N70" s="26">
        <v>0</v>
      </c>
      <c r="O70" s="25">
        <v>0</v>
      </c>
      <c r="P70" s="26">
        <v>0</v>
      </c>
      <c r="Q70" s="25">
        <v>0</v>
      </c>
      <c r="R70" s="26">
        <v>0</v>
      </c>
      <c r="S70" s="25">
        <v>0</v>
      </c>
      <c r="T70" s="26">
        <v>0</v>
      </c>
      <c r="U70" s="25">
        <v>0</v>
      </c>
      <c r="V70" s="26">
        <v>0</v>
      </c>
    </row>
    <row r="71" spans="1:22" x14ac:dyDescent="0.25">
      <c r="A71" s="19">
        <f t="shared" si="6"/>
        <v>34</v>
      </c>
      <c r="B71" s="28">
        <v>404</v>
      </c>
      <c r="C71" s="129" t="str">
        <f>_xlfn.XLOOKUP(__xlnm._FilterDatabase_159[[#This Row],[SAPSA Number]],'DS Point summary'!A:A,'DS Point summary'!B:B)</f>
        <v>Heinrich Gothfried</v>
      </c>
      <c r="D71" s="129" t="str">
        <f>_xlfn.XLOOKUP(__xlnm._FilterDatabase_159[[#This Row],[SAPSA Number]],'DS Point summary'!A:A,'DS Point summary'!C:C)</f>
        <v>Kruger</v>
      </c>
      <c r="E71" s="130" t="str">
        <f>_xlfn.XLOOKUP(__xlnm._FilterDatabase_159[[#This Row],[SAPSA Number]],'DS Point summary'!A:A,'DS Point summary'!D:D)</f>
        <v>HG</v>
      </c>
      <c r="F71" s="19" t="str">
        <f ca="1">_xlfn.XLOOKUP(__xlnm._FilterDatabase_159[[#This Row],[SAPSA Number]],'DS Point summary'!A:A,'DS Point summary'!E:E)</f>
        <v>SS</v>
      </c>
      <c r="G71" s="21">
        <f ca="1">_xlfn.XLOOKUP(__xlnm._FilterDatabase_159[[#This Row],[SAPSA Number]],'DS Point summary'!A:A,'DS Point summary'!F:F)</f>
        <v>66</v>
      </c>
      <c r="H71" s="21" t="s">
        <v>681</v>
      </c>
      <c r="I71" s="23">
        <f t="shared" si="7"/>
        <v>0</v>
      </c>
      <c r="J71" s="24">
        <f t="shared" si="8"/>
        <v>0</v>
      </c>
      <c r="K71" s="25">
        <v>0</v>
      </c>
      <c r="L71" s="26">
        <v>0</v>
      </c>
      <c r="M71" s="25">
        <v>0</v>
      </c>
      <c r="N71" s="26">
        <v>0</v>
      </c>
      <c r="O71" s="25">
        <v>0</v>
      </c>
      <c r="P71" s="26">
        <v>0</v>
      </c>
      <c r="Q71" s="25">
        <v>0</v>
      </c>
      <c r="R71" s="26">
        <v>0</v>
      </c>
      <c r="S71" s="25">
        <v>0</v>
      </c>
      <c r="T71" s="26">
        <v>0</v>
      </c>
      <c r="U71" s="25">
        <v>0</v>
      </c>
      <c r="V71" s="26">
        <v>0</v>
      </c>
    </row>
    <row r="72" spans="1:22" x14ac:dyDescent="0.25">
      <c r="A72" s="19">
        <f t="shared" si="6"/>
        <v>34</v>
      </c>
      <c r="B72" s="28">
        <v>4315</v>
      </c>
      <c r="C72" s="129" t="str">
        <f>_xlfn.XLOOKUP(__xlnm._FilterDatabase_159[[#This Row],[SAPSA Number]],'DS Point summary'!A:A,'DS Point summary'!B:B)</f>
        <v>Jessica</v>
      </c>
      <c r="D72" s="129" t="str">
        <f>_xlfn.XLOOKUP(__xlnm._FilterDatabase_159[[#This Row],[SAPSA Number]],'DS Point summary'!A:A,'DS Point summary'!C:C)</f>
        <v>Kruger</v>
      </c>
      <c r="E72" s="130" t="str">
        <f>_xlfn.XLOOKUP(__xlnm._FilterDatabase_159[[#This Row],[SAPSA Number]],'DS Point summary'!A:A,'DS Point summary'!D:D)</f>
        <v>J</v>
      </c>
      <c r="F72" s="19" t="str">
        <f>_xlfn.XLOOKUP(__xlnm._FilterDatabase_159[[#This Row],[SAPSA Number]],'DS Point summary'!A:A,'DS Point summary'!E:E)</f>
        <v>Lady</v>
      </c>
      <c r="G72" s="21">
        <f ca="1">_xlfn.XLOOKUP(__xlnm._FilterDatabase_159[[#This Row],[SAPSA Number]],'DS Point summary'!A:A,'DS Point summary'!F:F)</f>
        <v>39</v>
      </c>
      <c r="H72" s="21" t="s">
        <v>681</v>
      </c>
      <c r="I72" s="23">
        <f t="shared" si="7"/>
        <v>0</v>
      </c>
      <c r="J72" s="24">
        <f t="shared" si="8"/>
        <v>0</v>
      </c>
      <c r="K72" s="25">
        <v>0</v>
      </c>
      <c r="L72" s="26">
        <v>0</v>
      </c>
      <c r="M72" s="25">
        <v>0</v>
      </c>
      <c r="N72" s="26">
        <v>0</v>
      </c>
      <c r="O72" s="25">
        <v>0</v>
      </c>
      <c r="P72" s="26">
        <v>0</v>
      </c>
      <c r="Q72" s="25">
        <v>0</v>
      </c>
      <c r="R72" s="26">
        <v>0</v>
      </c>
      <c r="S72" s="25">
        <v>0</v>
      </c>
      <c r="T72" s="26">
        <v>0</v>
      </c>
      <c r="U72" s="25">
        <v>0</v>
      </c>
      <c r="V72" s="26">
        <v>0</v>
      </c>
    </row>
    <row r="73" spans="1:22" x14ac:dyDescent="0.25">
      <c r="A73" s="19">
        <f t="shared" si="6"/>
        <v>34</v>
      </c>
      <c r="B73" s="28">
        <v>252</v>
      </c>
      <c r="C73" s="129" t="str">
        <f>_xlfn.XLOOKUP(__xlnm._FilterDatabase_159[[#This Row],[SAPSA Number]],'DS Point summary'!A:A,'DS Point summary'!B:B)</f>
        <v>Deon</v>
      </c>
      <c r="D73" s="129" t="str">
        <f>_xlfn.XLOOKUP(__xlnm._FilterDatabase_159[[#This Row],[SAPSA Number]],'DS Point summary'!A:A,'DS Point summary'!C:C)</f>
        <v>Labuschagne</v>
      </c>
      <c r="E73" s="130" t="str">
        <f>_xlfn.XLOOKUP(__xlnm._FilterDatabase_159[[#This Row],[SAPSA Number]],'DS Point summary'!A:A,'DS Point summary'!D:D)</f>
        <v>D</v>
      </c>
      <c r="F73" s="19" t="str">
        <f ca="1">_xlfn.XLOOKUP(__xlnm._FilterDatabase_159[[#This Row],[SAPSA Number]],'DS Point summary'!A:A,'DS Point summary'!E:E)</f>
        <v>SS</v>
      </c>
      <c r="G73" s="21">
        <f ca="1">_xlfn.XLOOKUP(__xlnm._FilterDatabase_159[[#This Row],[SAPSA Number]],'DS Point summary'!A:A,'DS Point summary'!F:F)</f>
        <v>67</v>
      </c>
      <c r="H73" s="21" t="s">
        <v>681</v>
      </c>
      <c r="I73" s="23">
        <f t="shared" si="7"/>
        <v>0</v>
      </c>
      <c r="J73" s="24">
        <f t="shared" si="8"/>
        <v>0</v>
      </c>
      <c r="K73" s="25">
        <v>0</v>
      </c>
      <c r="L73" s="26">
        <v>0</v>
      </c>
      <c r="M73" s="25">
        <v>0</v>
      </c>
      <c r="N73" s="26">
        <v>0</v>
      </c>
      <c r="O73" s="25">
        <v>0</v>
      </c>
      <c r="P73" s="26">
        <v>0</v>
      </c>
      <c r="Q73" s="25">
        <v>0</v>
      </c>
      <c r="R73" s="26">
        <v>0</v>
      </c>
      <c r="S73" s="25">
        <v>0</v>
      </c>
      <c r="T73" s="26">
        <v>0</v>
      </c>
      <c r="U73" s="25">
        <v>0</v>
      </c>
      <c r="V73" s="26">
        <v>0</v>
      </c>
    </row>
    <row r="74" spans="1:22" x14ac:dyDescent="0.25">
      <c r="A74" s="19">
        <f t="shared" si="6"/>
        <v>34</v>
      </c>
      <c r="B74" s="28">
        <v>681</v>
      </c>
      <c r="C74" s="129" t="str">
        <f>_xlfn.XLOOKUP(__xlnm._FilterDatabase_159[[#This Row],[SAPSA Number]],'DS Point summary'!A:A,'DS Point summary'!B:B)</f>
        <v>Henri Coenraad</v>
      </c>
      <c r="D74" s="129" t="str">
        <f>_xlfn.XLOOKUP(__xlnm._FilterDatabase_159[[#This Row],[SAPSA Number]],'DS Point summary'!A:A,'DS Point summary'!C:C)</f>
        <v>Larkins</v>
      </c>
      <c r="E74" s="130" t="str">
        <f>_xlfn.XLOOKUP(__xlnm._FilterDatabase_159[[#This Row],[SAPSA Number]],'DS Point summary'!A:A,'DS Point summary'!D:D)</f>
        <v>HC</v>
      </c>
      <c r="F74" s="19" t="str">
        <f ca="1">_xlfn.XLOOKUP(__xlnm._FilterDatabase_159[[#This Row],[SAPSA Number]],'DS Point summary'!A:A,'DS Point summary'!E:E)</f>
        <v>SS</v>
      </c>
      <c r="G74" s="21">
        <f ca="1">_xlfn.XLOOKUP(__xlnm._FilterDatabase_159[[#This Row],[SAPSA Number]],'DS Point summary'!A:A,'DS Point summary'!F:F)</f>
        <v>70</v>
      </c>
      <c r="H74" s="21" t="s">
        <v>681</v>
      </c>
      <c r="I74" s="23">
        <f t="shared" si="7"/>
        <v>0</v>
      </c>
      <c r="J74" s="24">
        <f t="shared" si="8"/>
        <v>0</v>
      </c>
      <c r="K74" s="25">
        <v>0</v>
      </c>
      <c r="L74" s="26">
        <v>0</v>
      </c>
      <c r="M74" s="25">
        <v>0</v>
      </c>
      <c r="N74" s="26">
        <v>0</v>
      </c>
      <c r="O74" s="25">
        <v>0</v>
      </c>
      <c r="P74" s="26">
        <v>0</v>
      </c>
      <c r="Q74" s="25">
        <v>0</v>
      </c>
      <c r="R74" s="26">
        <v>0</v>
      </c>
      <c r="S74" s="25">
        <v>0</v>
      </c>
      <c r="T74" s="26">
        <v>0</v>
      </c>
      <c r="U74" s="25">
        <v>0</v>
      </c>
      <c r="V74" s="26">
        <v>0</v>
      </c>
    </row>
    <row r="75" spans="1:22" x14ac:dyDescent="0.25">
      <c r="A75" s="19">
        <f t="shared" si="6"/>
        <v>34</v>
      </c>
      <c r="B75" s="43">
        <v>949</v>
      </c>
      <c r="C75" s="129" t="str">
        <f>_xlfn.XLOOKUP(__xlnm._FilterDatabase_159[[#This Row],[SAPSA Number]],'DS Point summary'!A:A,'DS Point summary'!B:B)</f>
        <v>Peter</v>
      </c>
      <c r="D75" s="129" t="str">
        <f>_xlfn.XLOOKUP(__xlnm._FilterDatabase_159[[#This Row],[SAPSA Number]],'DS Point summary'!A:A,'DS Point summary'!C:C)</f>
        <v>Lazarides</v>
      </c>
      <c r="E75" s="130" t="str">
        <f>_xlfn.XLOOKUP(__xlnm._FilterDatabase_159[[#This Row],[SAPSA Number]],'DS Point summary'!A:A,'DS Point summary'!D:D)</f>
        <v>P</v>
      </c>
      <c r="F75" s="19" t="str">
        <f ca="1">_xlfn.XLOOKUP(__xlnm._FilterDatabase_159[[#This Row],[SAPSA Number]],'DS Point summary'!A:A,'DS Point summary'!E:E)</f>
        <v>S</v>
      </c>
      <c r="G75" s="21">
        <f ca="1">_xlfn.XLOOKUP(__xlnm._FilterDatabase_159[[#This Row],[SAPSA Number]],'DS Point summary'!A:A,'DS Point summary'!F:F)</f>
        <v>60</v>
      </c>
      <c r="H75" s="21" t="s">
        <v>681</v>
      </c>
      <c r="I75" s="23">
        <f t="shared" si="7"/>
        <v>0</v>
      </c>
      <c r="J75" s="24">
        <f t="shared" si="8"/>
        <v>0</v>
      </c>
      <c r="K75" s="25">
        <v>0</v>
      </c>
      <c r="L75" s="26">
        <v>0</v>
      </c>
      <c r="M75" s="25">
        <v>0</v>
      </c>
      <c r="N75" s="26">
        <v>0</v>
      </c>
      <c r="O75" s="25">
        <v>0</v>
      </c>
      <c r="P75" s="26">
        <v>0</v>
      </c>
      <c r="Q75" s="25">
        <v>0</v>
      </c>
      <c r="R75" s="26">
        <v>0</v>
      </c>
      <c r="S75" s="25">
        <v>0</v>
      </c>
      <c r="T75" s="26">
        <v>0</v>
      </c>
      <c r="U75" s="25">
        <v>0</v>
      </c>
      <c r="V75" s="26">
        <v>0</v>
      </c>
    </row>
    <row r="76" spans="1:22" x14ac:dyDescent="0.25">
      <c r="A76" s="19">
        <f t="shared" ref="A76:A107" si="9">RANK(J76,J$2:J$136,0)</f>
        <v>34</v>
      </c>
      <c r="B76" s="27">
        <v>3810</v>
      </c>
      <c r="C76" s="129" t="str">
        <f>_xlfn.XLOOKUP(__xlnm._FilterDatabase_159[[#This Row],[SAPSA Number]],'DS Point summary'!A:A,'DS Point summary'!B:B)</f>
        <v>Roelof</v>
      </c>
      <c r="D76" s="129" t="str">
        <f>_xlfn.XLOOKUP(__xlnm._FilterDatabase_159[[#This Row],[SAPSA Number]],'DS Point summary'!A:A,'DS Point summary'!C:C)</f>
        <v>Liebenberg</v>
      </c>
      <c r="E76" s="130" t="str">
        <f>_xlfn.XLOOKUP(__xlnm._FilterDatabase_159[[#This Row],[SAPSA Number]],'DS Point summary'!A:A,'DS Point summary'!D:D)</f>
        <v>R</v>
      </c>
      <c r="F76" s="19" t="str">
        <f ca="1">_xlfn.XLOOKUP(__xlnm._FilterDatabase_159[[#This Row],[SAPSA Number]],'DS Point summary'!A:A,'DS Point summary'!E:E)</f>
        <v>S</v>
      </c>
      <c r="G76" s="21">
        <f ca="1">_xlfn.XLOOKUP(__xlnm._FilterDatabase_159[[#This Row],[SAPSA Number]],'DS Point summary'!A:A,'DS Point summary'!F:F)</f>
        <v>54</v>
      </c>
      <c r="H76" s="21" t="s">
        <v>681</v>
      </c>
      <c r="I76" s="23">
        <f t="shared" si="7"/>
        <v>0</v>
      </c>
      <c r="J76" s="24">
        <f t="shared" si="8"/>
        <v>0</v>
      </c>
      <c r="K76" s="25">
        <v>0</v>
      </c>
      <c r="L76" s="26">
        <v>0</v>
      </c>
      <c r="M76" s="25">
        <v>0</v>
      </c>
      <c r="N76" s="26">
        <v>0</v>
      </c>
      <c r="O76" s="25">
        <v>0</v>
      </c>
      <c r="P76" s="26">
        <v>0</v>
      </c>
      <c r="Q76" s="25">
        <v>0</v>
      </c>
      <c r="R76" s="26">
        <v>0</v>
      </c>
      <c r="S76" s="25">
        <v>0</v>
      </c>
      <c r="T76" s="26">
        <v>0</v>
      </c>
      <c r="U76" s="25">
        <v>0</v>
      </c>
      <c r="V76" s="26">
        <v>0</v>
      </c>
    </row>
    <row r="77" spans="1:22" x14ac:dyDescent="0.25">
      <c r="A77" s="19">
        <f t="shared" si="9"/>
        <v>34</v>
      </c>
      <c r="B77" s="122">
        <v>6395</v>
      </c>
      <c r="C77" s="129" t="str">
        <f>_xlfn.XLOOKUP(__xlnm._FilterDatabase_159[[#This Row],[SAPSA Number]],'DS Point summary'!A:A,'DS Point summary'!B:B)</f>
        <v>Andre Jacque</v>
      </c>
      <c r="D77" s="129" t="str">
        <f>_xlfn.XLOOKUP(__xlnm._FilterDatabase_159[[#This Row],[SAPSA Number]],'DS Point summary'!A:A,'DS Point summary'!C:C)</f>
        <v>Loubser</v>
      </c>
      <c r="E77" s="130" t="str">
        <f>_xlfn.XLOOKUP(__xlnm._FilterDatabase_159[[#This Row],[SAPSA Number]],'DS Point summary'!A:A,'DS Point summary'!D:D)</f>
        <v>AJP</v>
      </c>
      <c r="F77" s="19" t="str">
        <f ca="1">_xlfn.XLOOKUP(__xlnm._FilterDatabase_159[[#This Row],[SAPSA Number]],'DS Point summary'!A:A,'DS Point summary'!E:E)</f>
        <v>S</v>
      </c>
      <c r="G77" s="21">
        <f ca="1">_xlfn.XLOOKUP(__xlnm._FilterDatabase_159[[#This Row],[SAPSA Number]],'DS Point summary'!A:A,'DS Point summary'!F:F)</f>
        <v>54</v>
      </c>
      <c r="H77" s="21" t="s">
        <v>681</v>
      </c>
      <c r="I77" s="23">
        <f t="shared" si="7"/>
        <v>0</v>
      </c>
      <c r="J77" s="24">
        <f t="shared" si="8"/>
        <v>0</v>
      </c>
      <c r="K77" s="25">
        <v>0</v>
      </c>
      <c r="L77" s="26">
        <v>0</v>
      </c>
      <c r="M77" s="25">
        <v>0</v>
      </c>
      <c r="N77" s="26">
        <v>0</v>
      </c>
      <c r="O77" s="25">
        <v>0</v>
      </c>
      <c r="P77" s="26">
        <v>0</v>
      </c>
      <c r="Q77" s="25">
        <v>0</v>
      </c>
      <c r="R77" s="26">
        <v>0</v>
      </c>
      <c r="S77" s="25">
        <v>0</v>
      </c>
      <c r="T77" s="26">
        <v>0</v>
      </c>
      <c r="U77" s="25">
        <v>0</v>
      </c>
      <c r="V77" s="26">
        <v>0</v>
      </c>
    </row>
    <row r="78" spans="1:22" x14ac:dyDescent="0.25">
      <c r="A78" s="19">
        <f t="shared" si="9"/>
        <v>34</v>
      </c>
      <c r="B78" s="28">
        <v>683</v>
      </c>
      <c r="C78" s="129" t="str">
        <f>_xlfn.XLOOKUP(__xlnm._FilterDatabase_159[[#This Row],[SAPSA Number]],'DS Point summary'!A:A,'DS Point summary'!B:B)</f>
        <v>Ivor</v>
      </c>
      <c r="D78" s="129" t="str">
        <f>_xlfn.XLOOKUP(__xlnm._FilterDatabase_159[[#This Row],[SAPSA Number]],'DS Point summary'!A:A,'DS Point summary'!C:C)</f>
        <v>Marais</v>
      </c>
      <c r="E78" s="130" t="str">
        <f>_xlfn.XLOOKUP(__xlnm._FilterDatabase_159[[#This Row],[SAPSA Number]],'DS Point summary'!A:A,'DS Point summary'!D:D)</f>
        <v>I</v>
      </c>
      <c r="F78" s="19" t="str">
        <f ca="1">_xlfn.XLOOKUP(__xlnm._FilterDatabase_159[[#This Row],[SAPSA Number]],'DS Point summary'!A:A,'DS Point summary'!E:E)</f>
        <v>S</v>
      </c>
      <c r="G78" s="21">
        <f ca="1">_xlfn.XLOOKUP(__xlnm._FilterDatabase_159[[#This Row],[SAPSA Number]],'DS Point summary'!A:A,'DS Point summary'!F:F)</f>
        <v>55</v>
      </c>
      <c r="H78" s="21" t="s">
        <v>681</v>
      </c>
      <c r="I78" s="23">
        <f t="shared" si="7"/>
        <v>0</v>
      </c>
      <c r="J78" s="24">
        <f t="shared" si="8"/>
        <v>0</v>
      </c>
      <c r="K78" s="25">
        <v>0</v>
      </c>
      <c r="L78" s="26">
        <v>0</v>
      </c>
      <c r="M78" s="25">
        <v>0</v>
      </c>
      <c r="N78" s="26">
        <v>0</v>
      </c>
      <c r="O78" s="25">
        <v>0</v>
      </c>
      <c r="P78" s="26">
        <v>0</v>
      </c>
      <c r="Q78" s="25">
        <v>0</v>
      </c>
      <c r="R78" s="26">
        <v>0</v>
      </c>
      <c r="S78" s="25">
        <v>0</v>
      </c>
      <c r="T78" s="26">
        <v>0</v>
      </c>
      <c r="U78" s="25">
        <v>0</v>
      </c>
      <c r="V78" s="26">
        <v>0</v>
      </c>
    </row>
    <row r="79" spans="1:22" x14ac:dyDescent="0.25">
      <c r="A79" s="19">
        <f t="shared" si="9"/>
        <v>34</v>
      </c>
      <c r="B79" s="28">
        <v>1771</v>
      </c>
      <c r="C79" s="129" t="str">
        <f>_xlfn.XLOOKUP(__xlnm._FilterDatabase_159[[#This Row],[SAPSA Number]],'DS Point summary'!A:A,'DS Point summary'!B:B)</f>
        <v>Rodney Ralph</v>
      </c>
      <c r="D79" s="129" t="str">
        <f>_xlfn.XLOOKUP(__xlnm._FilterDatabase_159[[#This Row],[SAPSA Number]],'DS Point summary'!A:A,'DS Point summary'!C:C)</f>
        <v>Mills</v>
      </c>
      <c r="E79" s="130" t="str">
        <f>_xlfn.XLOOKUP(__xlnm._FilterDatabase_159[[#This Row],[SAPSA Number]],'DS Point summary'!A:A,'DS Point summary'!D:D)</f>
        <v>RR</v>
      </c>
      <c r="F79" s="19" t="str">
        <f ca="1">_xlfn.XLOOKUP(__xlnm._FilterDatabase_159[[#This Row],[SAPSA Number]],'DS Point summary'!A:A,'DS Point summary'!E:E)</f>
        <v>SS</v>
      </c>
      <c r="G79" s="21">
        <f ca="1">_xlfn.XLOOKUP(__xlnm._FilterDatabase_159[[#This Row],[SAPSA Number]],'DS Point summary'!A:A,'DS Point summary'!F:F)</f>
        <v>78</v>
      </c>
      <c r="H79" s="21" t="s">
        <v>681</v>
      </c>
      <c r="I79" s="23">
        <f t="shared" si="7"/>
        <v>0</v>
      </c>
      <c r="J79" s="24">
        <f t="shared" si="8"/>
        <v>0</v>
      </c>
      <c r="K79" s="25">
        <v>0</v>
      </c>
      <c r="L79" s="26">
        <v>0</v>
      </c>
      <c r="M79" s="25">
        <v>0</v>
      </c>
      <c r="N79" s="26">
        <v>0</v>
      </c>
      <c r="O79" s="25">
        <v>0</v>
      </c>
      <c r="P79" s="26">
        <v>0</v>
      </c>
      <c r="Q79" s="25">
        <v>0</v>
      </c>
      <c r="R79" s="26">
        <v>0</v>
      </c>
      <c r="S79" s="25">
        <v>0</v>
      </c>
      <c r="T79" s="26">
        <v>0</v>
      </c>
      <c r="U79" s="25">
        <v>0</v>
      </c>
      <c r="V79" s="26">
        <v>0</v>
      </c>
    </row>
    <row r="80" spans="1:22" x14ac:dyDescent="0.25">
      <c r="A80" s="34">
        <f t="shared" si="9"/>
        <v>34</v>
      </c>
      <c r="B80" s="35">
        <v>1637</v>
      </c>
      <c r="C80" s="129" t="str">
        <f>_xlfn.XLOOKUP(__xlnm._FilterDatabase_159[[#This Row],[SAPSA Number]],'DS Point summary'!A:A,'DS Point summary'!B:B)</f>
        <v>Andre Johann Pieter</v>
      </c>
      <c r="D80" s="129" t="str">
        <f>_xlfn.XLOOKUP(__xlnm._FilterDatabase_159[[#This Row],[SAPSA Number]],'DS Point summary'!A:A,'DS Point summary'!C:C)</f>
        <v>Mouton</v>
      </c>
      <c r="E80" s="130" t="str">
        <f>_xlfn.XLOOKUP(__xlnm._FilterDatabase_159[[#This Row],[SAPSA Number]],'DS Point summary'!A:A,'DS Point summary'!D:D)</f>
        <v>AJP</v>
      </c>
      <c r="F80" s="19" t="str">
        <f ca="1">_xlfn.XLOOKUP(__xlnm._FilterDatabase_159[[#This Row],[SAPSA Number]],'DS Point summary'!A:A,'DS Point summary'!E:E)</f>
        <v>SS</v>
      </c>
      <c r="G80" s="21">
        <f ca="1">_xlfn.XLOOKUP(__xlnm._FilterDatabase_159[[#This Row],[SAPSA Number]],'DS Point summary'!A:A,'DS Point summary'!F:F)</f>
        <v>67</v>
      </c>
      <c r="H80" s="21" t="s">
        <v>681</v>
      </c>
      <c r="I80" s="37">
        <f t="shared" si="7"/>
        <v>0</v>
      </c>
      <c r="J80" s="24">
        <f t="shared" si="8"/>
        <v>0</v>
      </c>
      <c r="K80" s="25">
        <v>0</v>
      </c>
      <c r="L80" s="26">
        <v>0</v>
      </c>
      <c r="M80" s="25">
        <v>0</v>
      </c>
      <c r="N80" s="26">
        <v>0</v>
      </c>
      <c r="O80" s="25">
        <v>0</v>
      </c>
      <c r="P80" s="26">
        <v>0</v>
      </c>
      <c r="Q80" s="25">
        <v>0</v>
      </c>
      <c r="R80" s="26">
        <v>0</v>
      </c>
      <c r="S80" s="25">
        <v>0</v>
      </c>
      <c r="T80" s="26">
        <v>0</v>
      </c>
      <c r="U80" s="25">
        <v>0</v>
      </c>
      <c r="V80" s="26">
        <v>0</v>
      </c>
    </row>
    <row r="81" spans="1:22" x14ac:dyDescent="0.25">
      <c r="A81" s="34">
        <f t="shared" si="9"/>
        <v>34</v>
      </c>
      <c r="B81" s="53">
        <v>3842</v>
      </c>
      <c r="C81" s="129" t="str">
        <f>_xlfn.XLOOKUP(__xlnm._FilterDatabase_159[[#This Row],[SAPSA Number]],'DS Point summary'!A:A,'DS Point summary'!B:B)</f>
        <v>Gideon Coenraad</v>
      </c>
      <c r="D81" s="129" t="str">
        <f>_xlfn.XLOOKUP(__xlnm._FilterDatabase_159[[#This Row],[SAPSA Number]],'DS Point summary'!A:A,'DS Point summary'!C:C)</f>
        <v>Muller</v>
      </c>
      <c r="E81" s="130" t="str">
        <f>_xlfn.XLOOKUP(__xlnm._FilterDatabase_159[[#This Row],[SAPSA Number]],'DS Point summary'!A:A,'DS Point summary'!D:D)</f>
        <v>GC</v>
      </c>
      <c r="F81" s="19" t="str">
        <f ca="1">_xlfn.XLOOKUP(__xlnm._FilterDatabase_159[[#This Row],[SAPSA Number]],'DS Point summary'!A:A,'DS Point summary'!E:E)</f>
        <v xml:space="preserve"> </v>
      </c>
      <c r="G81" s="21">
        <f ca="1">_xlfn.XLOOKUP(__xlnm._FilterDatabase_159[[#This Row],[SAPSA Number]],'DS Point summary'!A:A,'DS Point summary'!F:F)</f>
        <v>42</v>
      </c>
      <c r="H81" s="21" t="s">
        <v>681</v>
      </c>
      <c r="I81" s="37">
        <f t="shared" si="7"/>
        <v>0</v>
      </c>
      <c r="J81" s="24">
        <f t="shared" si="8"/>
        <v>0</v>
      </c>
      <c r="K81" s="25">
        <v>0</v>
      </c>
      <c r="L81" s="26">
        <v>0</v>
      </c>
      <c r="M81" s="25">
        <v>0</v>
      </c>
      <c r="N81" s="26">
        <v>0</v>
      </c>
      <c r="O81" s="25">
        <v>0</v>
      </c>
      <c r="P81" s="26">
        <v>0</v>
      </c>
      <c r="Q81" s="25">
        <v>0</v>
      </c>
      <c r="R81" s="26">
        <v>0</v>
      </c>
      <c r="S81" s="25">
        <v>0</v>
      </c>
      <c r="T81" s="26">
        <v>0</v>
      </c>
      <c r="U81" s="25">
        <v>0</v>
      </c>
      <c r="V81" s="26">
        <v>0</v>
      </c>
    </row>
    <row r="82" spans="1:22" x14ac:dyDescent="0.25">
      <c r="A82" s="34">
        <f t="shared" si="9"/>
        <v>34</v>
      </c>
      <c r="B82" s="53">
        <v>1776</v>
      </c>
      <c r="C82" s="129" t="str">
        <f>_xlfn.XLOOKUP(__xlnm._FilterDatabase_159[[#This Row],[SAPSA Number]],'DS Point summary'!A:A,'DS Point summary'!B:B)</f>
        <v>Leonie Christina</v>
      </c>
      <c r="D82" s="129" t="str">
        <f>_xlfn.XLOOKUP(__xlnm._FilterDatabase_159[[#This Row],[SAPSA Number]],'DS Point summary'!A:A,'DS Point summary'!C:C)</f>
        <v>Myburgh</v>
      </c>
      <c r="E82" s="130" t="str">
        <f>_xlfn.XLOOKUP(__xlnm._FilterDatabase_159[[#This Row],[SAPSA Number]],'DS Point summary'!A:A,'DS Point summary'!D:D)</f>
        <v>LC</v>
      </c>
      <c r="F82" s="19" t="str">
        <f>_xlfn.XLOOKUP(__xlnm._FilterDatabase_159[[#This Row],[SAPSA Number]],'DS Point summary'!A:A,'DS Point summary'!E:E)</f>
        <v>Lady</v>
      </c>
      <c r="G82" s="21">
        <f ca="1">_xlfn.XLOOKUP(__xlnm._FilterDatabase_159[[#This Row],[SAPSA Number]],'DS Point summary'!A:A,'DS Point summary'!F:F)</f>
        <v>52</v>
      </c>
      <c r="H82" s="21" t="s">
        <v>681</v>
      </c>
      <c r="I82" s="37">
        <f t="shared" si="7"/>
        <v>0</v>
      </c>
      <c r="J82" s="24">
        <f t="shared" si="8"/>
        <v>0</v>
      </c>
      <c r="K82" s="25">
        <v>0</v>
      </c>
      <c r="L82" s="26">
        <v>0</v>
      </c>
      <c r="M82" s="25">
        <v>0</v>
      </c>
      <c r="N82" s="26">
        <v>0</v>
      </c>
      <c r="O82" s="25">
        <v>0</v>
      </c>
      <c r="P82" s="26">
        <v>0</v>
      </c>
      <c r="Q82" s="25">
        <v>0</v>
      </c>
      <c r="R82" s="26">
        <v>0</v>
      </c>
      <c r="S82" s="25">
        <v>0</v>
      </c>
      <c r="T82" s="26">
        <v>0</v>
      </c>
      <c r="U82" s="25">
        <v>0</v>
      </c>
      <c r="V82" s="26">
        <v>0</v>
      </c>
    </row>
    <row r="83" spans="1:22" x14ac:dyDescent="0.25">
      <c r="A83" s="34">
        <f t="shared" si="9"/>
        <v>34</v>
      </c>
      <c r="B83" s="53">
        <v>1777</v>
      </c>
      <c r="C83" s="129" t="str">
        <f>_xlfn.XLOOKUP(__xlnm._FilterDatabase_159[[#This Row],[SAPSA Number]],'DS Point summary'!A:A,'DS Point summary'!B:B)</f>
        <v xml:space="preserve">Leon </v>
      </c>
      <c r="D83" s="129" t="str">
        <f>_xlfn.XLOOKUP(__xlnm._FilterDatabase_159[[#This Row],[SAPSA Number]],'DS Point summary'!A:A,'DS Point summary'!C:C)</f>
        <v>Myburgh</v>
      </c>
      <c r="E83" s="130" t="str">
        <f>_xlfn.XLOOKUP(__xlnm._FilterDatabase_159[[#This Row],[SAPSA Number]],'DS Point summary'!A:A,'DS Point summary'!D:D)</f>
        <v>LC</v>
      </c>
      <c r="F83" s="19" t="str">
        <f ca="1">_xlfn.XLOOKUP(__xlnm._FilterDatabase_159[[#This Row],[SAPSA Number]],'DS Point summary'!A:A,'DS Point summary'!E:E)</f>
        <v xml:space="preserve"> </v>
      </c>
      <c r="G83" s="21">
        <f ca="1">_xlfn.XLOOKUP(__xlnm._FilterDatabase_159[[#This Row],[SAPSA Number]],'DS Point summary'!A:A,'DS Point summary'!F:F)</f>
        <v>50</v>
      </c>
      <c r="H83" s="21" t="s">
        <v>681</v>
      </c>
      <c r="I83" s="37">
        <f t="shared" si="7"/>
        <v>1</v>
      </c>
      <c r="J83" s="24">
        <f t="shared" si="8"/>
        <v>0</v>
      </c>
      <c r="K83" s="25">
        <v>0</v>
      </c>
      <c r="L83" s="26">
        <v>0</v>
      </c>
      <c r="M83" s="25">
        <v>0</v>
      </c>
      <c r="N83" s="26">
        <v>0</v>
      </c>
      <c r="O83" s="25">
        <v>0</v>
      </c>
      <c r="P83" s="26">
        <v>0</v>
      </c>
      <c r="Q83" s="25">
        <v>0</v>
      </c>
      <c r="R83" s="26">
        <v>0</v>
      </c>
      <c r="S83" s="25">
        <v>0</v>
      </c>
      <c r="T83" s="26">
        <v>0</v>
      </c>
      <c r="U83" s="25">
        <v>0</v>
      </c>
      <c r="V83" s="26">
        <v>57.974200000000003</v>
      </c>
    </row>
    <row r="84" spans="1:22" x14ac:dyDescent="0.25">
      <c r="A84" s="34">
        <f t="shared" si="9"/>
        <v>34</v>
      </c>
      <c r="B84" s="35">
        <v>255</v>
      </c>
      <c r="C84" s="129" t="str">
        <f>_xlfn.XLOOKUP(__xlnm._FilterDatabase_159[[#This Row],[SAPSA Number]],'DS Point summary'!A:A,'DS Point summary'!B:B)</f>
        <v>Terrick Vincent</v>
      </c>
      <c r="D84" s="129" t="str">
        <f>_xlfn.XLOOKUP(__xlnm._FilterDatabase_159[[#This Row],[SAPSA Number]],'DS Point summary'!A:A,'DS Point summary'!C:C)</f>
        <v>Naude</v>
      </c>
      <c r="E84" s="130" t="str">
        <f>_xlfn.XLOOKUP(__xlnm._FilterDatabase_159[[#This Row],[SAPSA Number]],'DS Point summary'!A:A,'DS Point summary'!D:D)</f>
        <v>TV</v>
      </c>
      <c r="F84" s="19" t="str">
        <f ca="1">_xlfn.XLOOKUP(__xlnm._FilterDatabase_159[[#This Row],[SAPSA Number]],'DS Point summary'!A:A,'DS Point summary'!E:E)</f>
        <v xml:space="preserve"> </v>
      </c>
      <c r="G84" s="21">
        <f ca="1">_xlfn.XLOOKUP(__xlnm._FilterDatabase_159[[#This Row],[SAPSA Number]],'DS Point summary'!A:A,'DS Point summary'!F:F)</f>
        <v>43</v>
      </c>
      <c r="H84" s="21" t="s">
        <v>681</v>
      </c>
      <c r="I84" s="37">
        <f t="shared" si="7"/>
        <v>0</v>
      </c>
      <c r="J84" s="24">
        <f t="shared" si="8"/>
        <v>0</v>
      </c>
      <c r="K84" s="25">
        <v>0</v>
      </c>
      <c r="L84" s="26">
        <v>0</v>
      </c>
      <c r="M84" s="25">
        <v>0</v>
      </c>
      <c r="N84" s="26">
        <v>0</v>
      </c>
      <c r="O84" s="25">
        <v>0</v>
      </c>
      <c r="P84" s="26">
        <v>0</v>
      </c>
      <c r="Q84" s="25">
        <v>0</v>
      </c>
      <c r="R84" s="26">
        <v>0</v>
      </c>
      <c r="S84" s="25">
        <v>0</v>
      </c>
      <c r="T84" s="26">
        <v>0</v>
      </c>
      <c r="U84" s="25">
        <v>0</v>
      </c>
      <c r="V84" s="26">
        <v>0</v>
      </c>
    </row>
    <row r="85" spans="1:22" x14ac:dyDescent="0.25">
      <c r="A85" s="38">
        <f t="shared" si="9"/>
        <v>34</v>
      </c>
      <c r="B85" s="35">
        <v>5759</v>
      </c>
      <c r="C85" s="129" t="str">
        <f>_xlfn.XLOOKUP(__xlnm._FilterDatabase_159[[#This Row],[SAPSA Number]],'DS Point summary'!A:A,'DS Point summary'!B:B)</f>
        <v>Leanne</v>
      </c>
      <c r="D85" s="129" t="str">
        <f>_xlfn.XLOOKUP(__xlnm._FilterDatabase_159[[#This Row],[SAPSA Number]],'DS Point summary'!A:A,'DS Point summary'!C:C)</f>
        <v>Naude</v>
      </c>
      <c r="E85" s="130" t="str">
        <f>_xlfn.XLOOKUP(__xlnm._FilterDatabase_159[[#This Row],[SAPSA Number]],'DS Point summary'!A:A,'DS Point summary'!D:D)</f>
        <v>L</v>
      </c>
      <c r="F85" s="19" t="str">
        <f>_xlfn.XLOOKUP(__xlnm._FilterDatabase_159[[#This Row],[SAPSA Number]],'DS Point summary'!A:A,'DS Point summary'!E:E)</f>
        <v>Lady</v>
      </c>
      <c r="G85" s="21">
        <f ca="1">_xlfn.XLOOKUP(__xlnm._FilterDatabase_159[[#This Row],[SAPSA Number]],'DS Point summary'!A:A,'DS Point summary'!F:F)</f>
        <v>38</v>
      </c>
      <c r="H85" s="21" t="s">
        <v>681</v>
      </c>
      <c r="I85" s="37">
        <f t="shared" si="7"/>
        <v>0</v>
      </c>
      <c r="J85" s="24">
        <f t="shared" si="8"/>
        <v>0</v>
      </c>
      <c r="K85" s="25">
        <v>0</v>
      </c>
      <c r="L85" s="26">
        <v>0</v>
      </c>
      <c r="M85" s="25">
        <v>0</v>
      </c>
      <c r="N85" s="26">
        <v>0</v>
      </c>
      <c r="O85" s="25">
        <v>0</v>
      </c>
      <c r="P85" s="26">
        <v>0</v>
      </c>
      <c r="Q85" s="25">
        <v>0</v>
      </c>
      <c r="R85" s="26">
        <v>0</v>
      </c>
      <c r="S85" s="25">
        <v>0</v>
      </c>
      <c r="T85" s="26">
        <v>0</v>
      </c>
      <c r="U85" s="25">
        <v>0</v>
      </c>
      <c r="V85" s="26">
        <v>0</v>
      </c>
    </row>
    <row r="86" spans="1:22" x14ac:dyDescent="0.25">
      <c r="A86" s="38">
        <f t="shared" si="9"/>
        <v>34</v>
      </c>
      <c r="B86" s="54">
        <v>400</v>
      </c>
      <c r="C86" s="129" t="str">
        <f>_xlfn.XLOOKUP(__xlnm._FilterDatabase_159[[#This Row],[SAPSA Number]],'DS Point summary'!A:A,'DS Point summary'!B:B)</f>
        <v>Sean Michael</v>
      </c>
      <c r="D86" s="129" t="str">
        <f>_xlfn.XLOOKUP(__xlnm._FilterDatabase_159[[#This Row],[SAPSA Number]],'DS Point summary'!A:A,'DS Point summary'!C:C)</f>
        <v>O'Donovan</v>
      </c>
      <c r="E86" s="130" t="str">
        <f>_xlfn.XLOOKUP(__xlnm._FilterDatabase_159[[#This Row],[SAPSA Number]],'DS Point summary'!A:A,'DS Point summary'!D:D)</f>
        <v>SM</v>
      </c>
      <c r="F86" s="19" t="str">
        <f ca="1">_xlfn.XLOOKUP(__xlnm._FilterDatabase_159[[#This Row],[SAPSA Number]],'DS Point summary'!A:A,'DS Point summary'!E:E)</f>
        <v>S</v>
      </c>
      <c r="G86" s="21">
        <f ca="1">_xlfn.XLOOKUP(__xlnm._FilterDatabase_159[[#This Row],[SAPSA Number]],'DS Point summary'!A:A,'DS Point summary'!F:F)</f>
        <v>57</v>
      </c>
      <c r="H86" s="21" t="s">
        <v>681</v>
      </c>
      <c r="I86" s="37">
        <f t="shared" si="7"/>
        <v>0</v>
      </c>
      <c r="J86" s="24">
        <f t="shared" si="8"/>
        <v>0</v>
      </c>
      <c r="K86" s="25">
        <v>0</v>
      </c>
      <c r="L86" s="26">
        <v>0</v>
      </c>
      <c r="M86" s="25">
        <v>0</v>
      </c>
      <c r="N86" s="26">
        <v>0</v>
      </c>
      <c r="O86" s="25">
        <v>0</v>
      </c>
      <c r="P86" s="26">
        <v>0</v>
      </c>
      <c r="Q86" s="25">
        <v>0</v>
      </c>
      <c r="R86" s="26">
        <v>0</v>
      </c>
      <c r="S86" s="25">
        <v>0</v>
      </c>
      <c r="T86" s="26">
        <v>0</v>
      </c>
      <c r="U86" s="25">
        <v>0</v>
      </c>
      <c r="V86" s="26">
        <v>0</v>
      </c>
    </row>
    <row r="87" spans="1:22" x14ac:dyDescent="0.25">
      <c r="A87" s="38">
        <f t="shared" si="9"/>
        <v>34</v>
      </c>
      <c r="B87" s="35">
        <v>401</v>
      </c>
      <c r="C87" s="129" t="str">
        <f>_xlfn.XLOOKUP(__xlnm._FilterDatabase_159[[#This Row],[SAPSA Number]],'DS Point summary'!A:A,'DS Point summary'!B:B)</f>
        <v>Sebella</v>
      </c>
      <c r="D87" s="129" t="str">
        <f>_xlfn.XLOOKUP(__xlnm._FilterDatabase_159[[#This Row],[SAPSA Number]],'DS Point summary'!A:A,'DS Point summary'!C:C)</f>
        <v>O'Donovan</v>
      </c>
      <c r="E87" s="130" t="str">
        <f>_xlfn.XLOOKUP(__xlnm._FilterDatabase_159[[#This Row],[SAPSA Number]],'DS Point summary'!A:A,'DS Point summary'!D:D)</f>
        <v>S</v>
      </c>
      <c r="F87" s="19" t="str">
        <f>_xlfn.XLOOKUP(__xlnm._FilterDatabase_159[[#This Row],[SAPSA Number]],'DS Point summary'!A:A,'DS Point summary'!E:E)</f>
        <v>Lady</v>
      </c>
      <c r="G87" s="21">
        <f ca="1">_xlfn.XLOOKUP(__xlnm._FilterDatabase_159[[#This Row],[SAPSA Number]],'DS Point summary'!A:A,'DS Point summary'!F:F)</f>
        <v>67</v>
      </c>
      <c r="H87" s="21" t="s">
        <v>681</v>
      </c>
      <c r="I87" s="37">
        <f t="shared" si="7"/>
        <v>0</v>
      </c>
      <c r="J87" s="24">
        <f t="shared" si="8"/>
        <v>0</v>
      </c>
      <c r="K87" s="25">
        <v>0</v>
      </c>
      <c r="L87" s="26">
        <v>0</v>
      </c>
      <c r="M87" s="25">
        <v>0</v>
      </c>
      <c r="N87" s="26">
        <v>0</v>
      </c>
      <c r="O87" s="25">
        <v>0</v>
      </c>
      <c r="P87" s="26">
        <v>0</v>
      </c>
      <c r="Q87" s="25">
        <v>0</v>
      </c>
      <c r="R87" s="26">
        <v>0</v>
      </c>
      <c r="S87" s="25">
        <v>0</v>
      </c>
      <c r="T87" s="26">
        <v>0</v>
      </c>
      <c r="U87" s="25">
        <v>0</v>
      </c>
      <c r="V87" s="26">
        <v>0</v>
      </c>
    </row>
    <row r="88" spans="1:22" x14ac:dyDescent="0.25">
      <c r="A88" s="38">
        <f t="shared" si="9"/>
        <v>34</v>
      </c>
      <c r="B88" s="53">
        <v>242</v>
      </c>
      <c r="C88" s="129" t="str">
        <f>_xlfn.XLOOKUP(__xlnm._FilterDatabase_159[[#This Row],[SAPSA Number]],'DS Point summary'!A:A,'DS Point summary'!B:B)</f>
        <v>Pradesh</v>
      </c>
      <c r="D88" s="129" t="str">
        <f>_xlfn.XLOOKUP(__xlnm._FilterDatabase_159[[#This Row],[SAPSA Number]],'DS Point summary'!A:A,'DS Point summary'!C:C)</f>
        <v>Pillay</v>
      </c>
      <c r="E88" s="130" t="str">
        <f>_xlfn.XLOOKUP(__xlnm._FilterDatabase_159[[#This Row],[SAPSA Number]],'DS Point summary'!A:A,'DS Point summary'!D:D)</f>
        <v>P</v>
      </c>
      <c r="F88" s="19" t="str">
        <f ca="1">_xlfn.XLOOKUP(__xlnm._FilterDatabase_159[[#This Row],[SAPSA Number]],'DS Point summary'!A:A,'DS Point summary'!E:E)</f>
        <v xml:space="preserve"> </v>
      </c>
      <c r="G88" s="21">
        <f ca="1">_xlfn.XLOOKUP(__xlnm._FilterDatabase_159[[#This Row],[SAPSA Number]],'DS Point summary'!A:A,'DS Point summary'!F:F)</f>
        <v>47</v>
      </c>
      <c r="H88" s="21" t="s">
        <v>681</v>
      </c>
      <c r="I88" s="37">
        <f t="shared" si="7"/>
        <v>0</v>
      </c>
      <c r="J88" s="24">
        <f t="shared" si="8"/>
        <v>0</v>
      </c>
      <c r="K88" s="25">
        <v>0</v>
      </c>
      <c r="L88" s="26">
        <v>0</v>
      </c>
      <c r="M88" s="25">
        <v>0</v>
      </c>
      <c r="N88" s="26">
        <v>0</v>
      </c>
      <c r="O88" s="25">
        <v>0</v>
      </c>
      <c r="P88" s="26">
        <v>0</v>
      </c>
      <c r="Q88" s="25">
        <v>0</v>
      </c>
      <c r="R88" s="26">
        <v>0</v>
      </c>
      <c r="S88" s="25">
        <v>0</v>
      </c>
      <c r="T88" s="26">
        <v>0</v>
      </c>
      <c r="U88" s="25">
        <v>0</v>
      </c>
      <c r="V88" s="26">
        <v>0</v>
      </c>
    </row>
    <row r="89" spans="1:22" x14ac:dyDescent="0.25">
      <c r="A89" s="38">
        <f t="shared" si="9"/>
        <v>34</v>
      </c>
      <c r="B89" s="53">
        <v>6435</v>
      </c>
      <c r="C89" s="129" t="str">
        <f>_xlfn.XLOOKUP(__xlnm._FilterDatabase_159[[#This Row],[SAPSA Number]],'DS Point summary'!A:A,'DS Point summary'!B:B)</f>
        <v>Ethan</v>
      </c>
      <c r="D89" s="129" t="str">
        <f>_xlfn.XLOOKUP(__xlnm._FilterDatabase_159[[#This Row],[SAPSA Number]],'DS Point summary'!A:A,'DS Point summary'!C:C)</f>
        <v>Pillay</v>
      </c>
      <c r="E89" s="130" t="str">
        <f>_xlfn.XLOOKUP(__xlnm._FilterDatabase_159[[#This Row],[SAPSA Number]],'DS Point summary'!A:A,'DS Point summary'!D:D)</f>
        <v>E</v>
      </c>
      <c r="F89" s="19" t="str">
        <f>_xlfn.XLOOKUP(__xlnm._FilterDatabase_159[[#This Row],[SAPSA Number]],'DS Point summary'!A:A,'DS Point summary'!E:E)</f>
        <v>S Jnr</v>
      </c>
      <c r="G89" s="21">
        <f ca="1">_xlfn.XLOOKUP(__xlnm._FilterDatabase_159[[#This Row],[SAPSA Number]],'DS Point summary'!A:A,'DS Point summary'!F:F)</f>
        <v>13</v>
      </c>
      <c r="H89" s="21" t="s">
        <v>681</v>
      </c>
      <c r="I89" s="37">
        <f t="shared" si="7"/>
        <v>0</v>
      </c>
      <c r="J89" s="24">
        <f t="shared" si="8"/>
        <v>0</v>
      </c>
      <c r="K89" s="25">
        <v>0</v>
      </c>
      <c r="L89" s="26">
        <v>0</v>
      </c>
      <c r="M89" s="25">
        <v>0</v>
      </c>
      <c r="N89" s="26">
        <v>0</v>
      </c>
      <c r="O89" s="25">
        <v>0</v>
      </c>
      <c r="P89" s="26">
        <v>0</v>
      </c>
      <c r="Q89" s="25">
        <v>0</v>
      </c>
      <c r="R89" s="26">
        <v>0</v>
      </c>
      <c r="S89" s="25">
        <v>0</v>
      </c>
      <c r="T89" s="26">
        <v>0</v>
      </c>
      <c r="U89" s="25">
        <v>0</v>
      </c>
      <c r="V89" s="26">
        <v>0</v>
      </c>
    </row>
    <row r="90" spans="1:22" x14ac:dyDescent="0.25">
      <c r="A90" s="38">
        <f t="shared" si="9"/>
        <v>34</v>
      </c>
      <c r="B90" s="53">
        <v>6470</v>
      </c>
      <c r="C90" s="129" t="str">
        <f>_xlfn.XLOOKUP(__xlnm._FilterDatabase_159[[#This Row],[SAPSA Number]],'DS Point summary'!A:A,'DS Point summary'!B:B)</f>
        <v>Koseelan (Seelan)</v>
      </c>
      <c r="D90" s="129" t="str">
        <f>_xlfn.XLOOKUP(__xlnm._FilterDatabase_159[[#This Row],[SAPSA Number]],'DS Point summary'!A:A,'DS Point summary'!C:C)</f>
        <v>Pillay</v>
      </c>
      <c r="E90" s="130" t="str">
        <f>_xlfn.XLOOKUP(__xlnm._FilterDatabase_159[[#This Row],[SAPSA Number]],'DS Point summary'!A:A,'DS Point summary'!D:D)</f>
        <v>K</v>
      </c>
      <c r="F90" s="19" t="str">
        <f ca="1">_xlfn.XLOOKUP(__xlnm._FilterDatabase_159[[#This Row],[SAPSA Number]],'DS Point summary'!A:A,'DS Point summary'!E:E)</f>
        <v xml:space="preserve"> </v>
      </c>
      <c r="G90" s="21">
        <f ca="1">_xlfn.XLOOKUP(__xlnm._FilterDatabase_159[[#This Row],[SAPSA Number]],'DS Point summary'!A:A,'DS Point summary'!F:F)</f>
        <v>46</v>
      </c>
      <c r="H90" s="21" t="s">
        <v>681</v>
      </c>
      <c r="I90" s="37">
        <f t="shared" si="7"/>
        <v>0</v>
      </c>
      <c r="J90" s="24">
        <f t="shared" si="8"/>
        <v>0</v>
      </c>
      <c r="K90" s="25">
        <v>0</v>
      </c>
      <c r="L90" s="26">
        <v>0</v>
      </c>
      <c r="M90" s="25">
        <v>0</v>
      </c>
      <c r="N90" s="26">
        <v>0</v>
      </c>
      <c r="O90" s="25">
        <v>0</v>
      </c>
      <c r="P90" s="26">
        <v>0</v>
      </c>
      <c r="Q90" s="25">
        <v>0</v>
      </c>
      <c r="R90" s="26">
        <v>0</v>
      </c>
      <c r="S90" s="25">
        <v>0</v>
      </c>
      <c r="T90" s="26">
        <v>0</v>
      </c>
      <c r="U90" s="25">
        <v>0</v>
      </c>
      <c r="V90" s="26">
        <v>0</v>
      </c>
    </row>
    <row r="91" spans="1:22" x14ac:dyDescent="0.25">
      <c r="A91" s="38">
        <f t="shared" si="9"/>
        <v>34</v>
      </c>
      <c r="B91" s="35">
        <v>3268</v>
      </c>
      <c r="C91" s="129" t="str">
        <f>_xlfn.XLOOKUP(__xlnm._FilterDatabase_159[[#This Row],[SAPSA Number]],'DS Point summary'!A:A,'DS Point summary'!B:B)</f>
        <v>Gert Hendrik</v>
      </c>
      <c r="D91" s="129" t="str">
        <f>_xlfn.XLOOKUP(__xlnm._FilterDatabase_159[[#This Row],[SAPSA Number]],'DS Point summary'!A:A,'DS Point summary'!C:C)</f>
        <v>Putter</v>
      </c>
      <c r="E91" s="130" t="str">
        <f>_xlfn.XLOOKUP(__xlnm._FilterDatabase_159[[#This Row],[SAPSA Number]],'DS Point summary'!A:A,'DS Point summary'!D:D)</f>
        <v>GH</v>
      </c>
      <c r="F91" s="19" t="str">
        <f ca="1">_xlfn.XLOOKUP(__xlnm._FilterDatabase_159[[#This Row],[SAPSA Number]],'DS Point summary'!A:A,'DS Point summary'!E:E)</f>
        <v>SS</v>
      </c>
      <c r="G91" s="21">
        <f ca="1">_xlfn.XLOOKUP(__xlnm._FilterDatabase_159[[#This Row],[SAPSA Number]],'DS Point summary'!A:A,'DS Point summary'!F:F)</f>
        <v>86</v>
      </c>
      <c r="H91" s="21" t="s">
        <v>681</v>
      </c>
      <c r="I91" s="37">
        <f t="shared" si="7"/>
        <v>0</v>
      </c>
      <c r="J91" s="24">
        <f t="shared" si="8"/>
        <v>0</v>
      </c>
      <c r="K91" s="25">
        <v>0</v>
      </c>
      <c r="L91" s="26">
        <v>0</v>
      </c>
      <c r="M91" s="25">
        <v>0</v>
      </c>
      <c r="N91" s="26">
        <v>0</v>
      </c>
      <c r="O91" s="25">
        <v>0</v>
      </c>
      <c r="P91" s="26">
        <v>0</v>
      </c>
      <c r="Q91" s="25">
        <v>0</v>
      </c>
      <c r="R91" s="26">
        <v>0</v>
      </c>
      <c r="S91" s="25">
        <v>0</v>
      </c>
      <c r="T91" s="26">
        <v>0</v>
      </c>
      <c r="U91" s="25">
        <v>0</v>
      </c>
      <c r="V91" s="26">
        <v>0</v>
      </c>
    </row>
    <row r="92" spans="1:22" x14ac:dyDescent="0.25">
      <c r="A92" s="38">
        <f t="shared" si="9"/>
        <v>34</v>
      </c>
      <c r="B92" s="35">
        <v>2950</v>
      </c>
      <c r="C92" s="129" t="str">
        <f>_xlfn.XLOOKUP(__xlnm._FilterDatabase_159[[#This Row],[SAPSA Number]],'DS Point summary'!A:A,'DS Point summary'!B:B)</f>
        <v>Renier Jansen</v>
      </c>
      <c r="D92" s="129" t="str">
        <f>_xlfn.XLOOKUP(__xlnm._FilterDatabase_159[[#This Row],[SAPSA Number]],'DS Point summary'!A:A,'DS Point summary'!C:C)</f>
        <v>Reynders</v>
      </c>
      <c r="E92" s="130" t="str">
        <f>_xlfn.XLOOKUP(__xlnm._FilterDatabase_159[[#This Row],[SAPSA Number]],'DS Point summary'!A:A,'DS Point summary'!D:D)</f>
        <v>RJ</v>
      </c>
      <c r="F92" s="19" t="str">
        <f ca="1">_xlfn.XLOOKUP(__xlnm._FilterDatabase_159[[#This Row],[SAPSA Number]],'DS Point summary'!A:A,'DS Point summary'!E:E)</f>
        <v xml:space="preserve"> </v>
      </c>
      <c r="G92" s="21">
        <f ca="1">_xlfn.XLOOKUP(__xlnm._FilterDatabase_159[[#This Row],[SAPSA Number]],'DS Point summary'!A:A,'DS Point summary'!F:F)</f>
        <v>43</v>
      </c>
      <c r="H92" s="21" t="s">
        <v>681</v>
      </c>
      <c r="I92" s="37">
        <f t="shared" si="7"/>
        <v>0</v>
      </c>
      <c r="J92" s="24">
        <f t="shared" si="8"/>
        <v>0</v>
      </c>
      <c r="K92" s="25">
        <v>0</v>
      </c>
      <c r="L92" s="26">
        <v>0</v>
      </c>
      <c r="M92" s="25">
        <v>0</v>
      </c>
      <c r="N92" s="26">
        <v>0</v>
      </c>
      <c r="O92" s="25">
        <v>0</v>
      </c>
      <c r="P92" s="26">
        <v>0</v>
      </c>
      <c r="Q92" s="25">
        <v>0</v>
      </c>
      <c r="R92" s="26">
        <v>0</v>
      </c>
      <c r="S92" s="25">
        <v>0</v>
      </c>
      <c r="T92" s="26">
        <v>0</v>
      </c>
      <c r="U92" s="25">
        <v>0</v>
      </c>
      <c r="V92" s="26">
        <v>0</v>
      </c>
    </row>
    <row r="93" spans="1:22" x14ac:dyDescent="0.25">
      <c r="A93" s="38">
        <f t="shared" si="9"/>
        <v>34</v>
      </c>
      <c r="B93" s="35">
        <v>1929</v>
      </c>
      <c r="C93" s="129" t="str">
        <f>_xlfn.XLOOKUP(__xlnm._FilterDatabase_159[[#This Row],[SAPSA Number]],'DS Point summary'!A:A,'DS Point summary'!B:B)</f>
        <v>Chris</v>
      </c>
      <c r="D93" s="129" t="str">
        <f>_xlfn.XLOOKUP(__xlnm._FilterDatabase_159[[#This Row],[SAPSA Number]],'DS Point summary'!A:A,'DS Point summary'!C:C)</f>
        <v>Ridout</v>
      </c>
      <c r="E93" s="130" t="str">
        <f>_xlfn.XLOOKUP(__xlnm._FilterDatabase_159[[#This Row],[SAPSA Number]],'DS Point summary'!A:A,'DS Point summary'!D:D)</f>
        <v>CJ</v>
      </c>
      <c r="F93" s="19" t="str">
        <f ca="1">_xlfn.XLOOKUP(__xlnm._FilterDatabase_159[[#This Row],[SAPSA Number]],'DS Point summary'!A:A,'DS Point summary'!E:E)</f>
        <v xml:space="preserve"> </v>
      </c>
      <c r="G93" s="21">
        <f ca="1">_xlfn.XLOOKUP(__xlnm._FilterDatabase_159[[#This Row],[SAPSA Number]],'DS Point summary'!A:A,'DS Point summary'!F:F)</f>
        <v>41</v>
      </c>
      <c r="H93" s="21" t="s">
        <v>681</v>
      </c>
      <c r="I93" s="37">
        <f t="shared" si="7"/>
        <v>0</v>
      </c>
      <c r="J93" s="24">
        <f t="shared" si="8"/>
        <v>0</v>
      </c>
      <c r="K93" s="25">
        <v>0</v>
      </c>
      <c r="L93" s="26">
        <v>0</v>
      </c>
      <c r="M93" s="25">
        <v>0</v>
      </c>
      <c r="N93" s="26">
        <v>0</v>
      </c>
      <c r="O93" s="25">
        <v>0</v>
      </c>
      <c r="P93" s="26">
        <v>0</v>
      </c>
      <c r="Q93" s="25">
        <v>0</v>
      </c>
      <c r="R93" s="26">
        <v>0</v>
      </c>
      <c r="S93" s="25">
        <v>0</v>
      </c>
      <c r="T93" s="26">
        <v>0</v>
      </c>
      <c r="U93" s="25">
        <v>0</v>
      </c>
      <c r="V93" s="26">
        <v>0</v>
      </c>
    </row>
    <row r="94" spans="1:22" x14ac:dyDescent="0.25">
      <c r="A94" s="34">
        <f t="shared" si="9"/>
        <v>34</v>
      </c>
      <c r="B94" s="35">
        <v>6381</v>
      </c>
      <c r="C94" s="129" t="str">
        <f>_xlfn.XLOOKUP(__xlnm._FilterDatabase_159[[#This Row],[SAPSA Number]],'DS Point summary'!A:A,'DS Point summary'!B:B)</f>
        <v>Gavin Alexander</v>
      </c>
      <c r="D94" s="129" t="str">
        <f>_xlfn.XLOOKUP(__xlnm._FilterDatabase_159[[#This Row],[SAPSA Number]],'DS Point summary'!A:A,'DS Point summary'!C:C)</f>
        <v>Riley</v>
      </c>
      <c r="E94" s="130" t="str">
        <f>_xlfn.XLOOKUP(__xlnm._FilterDatabase_159[[#This Row],[SAPSA Number]],'DS Point summary'!A:A,'DS Point summary'!D:D)</f>
        <v>GA</v>
      </c>
      <c r="F94" s="19" t="str">
        <f ca="1">_xlfn.XLOOKUP(__xlnm._FilterDatabase_159[[#This Row],[SAPSA Number]],'DS Point summary'!A:A,'DS Point summary'!E:E)</f>
        <v xml:space="preserve"> </v>
      </c>
      <c r="G94" s="21">
        <f ca="1">_xlfn.XLOOKUP(__xlnm._FilterDatabase_159[[#This Row],[SAPSA Number]],'DS Point summary'!A:A,'DS Point summary'!F:F)</f>
        <v>25</v>
      </c>
      <c r="H94" s="21" t="s">
        <v>681</v>
      </c>
      <c r="I94" s="37">
        <f t="shared" si="7"/>
        <v>0</v>
      </c>
      <c r="J94" s="24">
        <f t="shared" si="8"/>
        <v>0</v>
      </c>
      <c r="K94" s="25">
        <v>0</v>
      </c>
      <c r="L94" s="26">
        <v>0</v>
      </c>
      <c r="M94" s="25">
        <v>0</v>
      </c>
      <c r="N94" s="26">
        <v>0</v>
      </c>
      <c r="O94" s="25">
        <v>0</v>
      </c>
      <c r="P94" s="26">
        <v>0</v>
      </c>
      <c r="Q94" s="25">
        <v>0</v>
      </c>
      <c r="R94" s="26">
        <v>0</v>
      </c>
      <c r="S94" s="25">
        <v>0</v>
      </c>
      <c r="T94" s="26">
        <v>0</v>
      </c>
      <c r="U94" s="25">
        <v>0</v>
      </c>
      <c r="V94" s="26">
        <v>0</v>
      </c>
    </row>
    <row r="95" spans="1:22" x14ac:dyDescent="0.25">
      <c r="A95" s="34">
        <f t="shared" si="9"/>
        <v>34</v>
      </c>
      <c r="B95" s="35">
        <v>1838</v>
      </c>
      <c r="C95" s="129" t="str">
        <f>_xlfn.XLOOKUP(__xlnm._FilterDatabase_159[[#This Row],[SAPSA Number]],'DS Point summary'!A:A,'DS Point summary'!B:B)</f>
        <v>Laurence Talbot</v>
      </c>
      <c r="D95" s="129" t="str">
        <f>_xlfn.XLOOKUP(__xlnm._FilterDatabase_159[[#This Row],[SAPSA Number]],'DS Point summary'!A:A,'DS Point summary'!C:C)</f>
        <v>Rowland</v>
      </c>
      <c r="E95" s="130" t="str">
        <f>_xlfn.XLOOKUP(__xlnm._FilterDatabase_159[[#This Row],[SAPSA Number]],'DS Point summary'!A:A,'DS Point summary'!D:D)</f>
        <v>LT</v>
      </c>
      <c r="F95" s="19" t="str">
        <f ca="1">_xlfn.XLOOKUP(__xlnm._FilterDatabase_159[[#This Row],[SAPSA Number]],'DS Point summary'!A:A,'DS Point summary'!E:E)</f>
        <v xml:space="preserve"> </v>
      </c>
      <c r="G95" s="21">
        <f ca="1">_xlfn.XLOOKUP(__xlnm._FilterDatabase_159[[#This Row],[SAPSA Number]],'DS Point summary'!A:A,'DS Point summary'!F:F)</f>
        <v>49</v>
      </c>
      <c r="H95" s="21" t="s">
        <v>681</v>
      </c>
      <c r="I95" s="37">
        <f t="shared" si="7"/>
        <v>0</v>
      </c>
      <c r="J95" s="24">
        <f t="shared" si="8"/>
        <v>0</v>
      </c>
      <c r="K95" s="25">
        <v>0</v>
      </c>
      <c r="L95" s="26">
        <v>0</v>
      </c>
      <c r="M95" s="25">
        <v>0</v>
      </c>
      <c r="N95" s="26">
        <v>0</v>
      </c>
      <c r="O95" s="25">
        <v>0</v>
      </c>
      <c r="P95" s="26">
        <v>0</v>
      </c>
      <c r="Q95" s="25">
        <v>0</v>
      </c>
      <c r="R95" s="26">
        <v>0</v>
      </c>
      <c r="S95" s="25">
        <v>0</v>
      </c>
      <c r="T95" s="26">
        <v>0</v>
      </c>
      <c r="U95" s="25">
        <v>0</v>
      </c>
      <c r="V95" s="26">
        <v>0</v>
      </c>
    </row>
    <row r="96" spans="1:22" x14ac:dyDescent="0.25">
      <c r="A96" s="38">
        <f t="shared" si="9"/>
        <v>34</v>
      </c>
      <c r="B96" s="39">
        <v>3822</v>
      </c>
      <c r="C96" s="129" t="str">
        <f>_xlfn.XLOOKUP(__xlnm._FilterDatabase_159[[#This Row],[SAPSA Number]],'DS Point summary'!A:A,'DS Point summary'!B:B)</f>
        <v>Wayne Erald</v>
      </c>
      <c r="D96" s="129" t="str">
        <f>_xlfn.XLOOKUP(__xlnm._FilterDatabase_159[[#This Row],[SAPSA Number]],'DS Point summary'!A:A,'DS Point summary'!C:C)</f>
        <v>Schmidt</v>
      </c>
      <c r="E96" s="130" t="str">
        <f>_xlfn.XLOOKUP(__xlnm._FilterDatabase_159[[#This Row],[SAPSA Number]],'DS Point summary'!A:A,'DS Point summary'!D:D)</f>
        <v>WE</v>
      </c>
      <c r="F96" s="19" t="str">
        <f ca="1">_xlfn.XLOOKUP(__xlnm._FilterDatabase_159[[#This Row],[SAPSA Number]],'DS Point summary'!A:A,'DS Point summary'!E:E)</f>
        <v xml:space="preserve"> </v>
      </c>
      <c r="G96" s="21">
        <f ca="1">_xlfn.XLOOKUP(__xlnm._FilterDatabase_159[[#This Row],[SAPSA Number]],'DS Point summary'!A:A,'DS Point summary'!F:F)</f>
        <v>49</v>
      </c>
      <c r="H96" s="21" t="s">
        <v>681</v>
      </c>
      <c r="I96" s="37">
        <f t="shared" si="7"/>
        <v>0</v>
      </c>
      <c r="J96" s="24">
        <f t="shared" si="8"/>
        <v>0</v>
      </c>
      <c r="K96" s="25">
        <v>0</v>
      </c>
      <c r="L96" s="26">
        <v>0</v>
      </c>
      <c r="M96" s="25">
        <v>0</v>
      </c>
      <c r="N96" s="26">
        <v>0</v>
      </c>
      <c r="O96" s="25">
        <v>0</v>
      </c>
      <c r="P96" s="26">
        <v>0</v>
      </c>
      <c r="Q96" s="25">
        <v>0</v>
      </c>
      <c r="R96" s="26">
        <v>0</v>
      </c>
      <c r="S96" s="25">
        <v>0</v>
      </c>
      <c r="T96" s="26">
        <v>0</v>
      </c>
      <c r="U96" s="25">
        <v>0</v>
      </c>
      <c r="V96" s="26">
        <v>0</v>
      </c>
    </row>
    <row r="97" spans="1:22" x14ac:dyDescent="0.25">
      <c r="A97" s="38">
        <f t="shared" si="9"/>
        <v>34</v>
      </c>
      <c r="B97" s="48">
        <v>1550</v>
      </c>
      <c r="C97" s="129" t="str">
        <f>_xlfn.XLOOKUP(__xlnm._FilterDatabase_159[[#This Row],[SAPSA Number]],'DS Point summary'!A:A,'DS Point summary'!B:B)</f>
        <v>Christopher Mark</v>
      </c>
      <c r="D97" s="129" t="str">
        <f>_xlfn.XLOOKUP(__xlnm._FilterDatabase_159[[#This Row],[SAPSA Number]],'DS Point summary'!A:A,'DS Point summary'!C:C)</f>
        <v>Shadwell</v>
      </c>
      <c r="E97" s="130" t="str">
        <f>_xlfn.XLOOKUP(__xlnm._FilterDatabase_159[[#This Row],[SAPSA Number]],'DS Point summary'!A:A,'DS Point summary'!D:D)</f>
        <v>CM</v>
      </c>
      <c r="F97" s="19" t="str">
        <f ca="1">_xlfn.XLOOKUP(__xlnm._FilterDatabase_159[[#This Row],[SAPSA Number]],'DS Point summary'!A:A,'DS Point summary'!E:E)</f>
        <v xml:space="preserve"> </v>
      </c>
      <c r="G97" s="21">
        <f ca="1">_xlfn.XLOOKUP(__xlnm._FilterDatabase_159[[#This Row],[SAPSA Number]],'DS Point summary'!A:A,'DS Point summary'!F:F)</f>
        <v>34</v>
      </c>
      <c r="H97" s="31" t="s">
        <v>681</v>
      </c>
      <c r="I97" s="67">
        <f t="shared" si="7"/>
        <v>0</v>
      </c>
      <c r="J97" s="24">
        <f t="shared" si="8"/>
        <v>0</v>
      </c>
      <c r="K97" s="68">
        <v>0</v>
      </c>
      <c r="L97" s="69">
        <v>0</v>
      </c>
      <c r="M97" s="68">
        <v>0</v>
      </c>
      <c r="N97" s="69">
        <v>0</v>
      </c>
      <c r="O97" s="68">
        <v>0</v>
      </c>
      <c r="P97" s="69">
        <v>0</v>
      </c>
      <c r="Q97" s="68">
        <v>0</v>
      </c>
      <c r="R97" s="69">
        <v>0</v>
      </c>
      <c r="S97" s="68">
        <v>0</v>
      </c>
      <c r="T97" s="69">
        <v>0</v>
      </c>
      <c r="U97" s="68">
        <v>0</v>
      </c>
      <c r="V97" s="69">
        <v>0</v>
      </c>
    </row>
    <row r="98" spans="1:22" x14ac:dyDescent="0.25">
      <c r="A98" s="34">
        <f t="shared" si="9"/>
        <v>34</v>
      </c>
      <c r="B98" s="35">
        <v>4272</v>
      </c>
      <c r="C98" s="129" t="str">
        <f>_xlfn.XLOOKUP(__xlnm._FilterDatabase_159[[#This Row],[SAPSA Number]],'DS Point summary'!A:A,'DS Point summary'!B:B)</f>
        <v>Theuns Fichardt</v>
      </c>
      <c r="D98" s="129" t="str">
        <f>_xlfn.XLOOKUP(__xlnm._FilterDatabase_159[[#This Row],[SAPSA Number]],'DS Point summary'!A:A,'DS Point summary'!C:C)</f>
        <v>Skea</v>
      </c>
      <c r="E98" s="130" t="str">
        <f>_xlfn.XLOOKUP(__xlnm._FilterDatabase_159[[#This Row],[SAPSA Number]],'DS Point summary'!A:A,'DS Point summary'!D:D)</f>
        <v>TF</v>
      </c>
      <c r="F98" s="19" t="str">
        <f ca="1">_xlfn.XLOOKUP(__xlnm._FilterDatabase_159[[#This Row],[SAPSA Number]],'DS Point summary'!A:A,'DS Point summary'!E:E)</f>
        <v xml:space="preserve"> </v>
      </c>
      <c r="G98" s="21">
        <f ca="1">_xlfn.XLOOKUP(__xlnm._FilterDatabase_159[[#This Row],[SAPSA Number]],'DS Point summary'!A:A,'DS Point summary'!F:F)</f>
        <v>49</v>
      </c>
      <c r="H98" s="36" t="s">
        <v>681</v>
      </c>
      <c r="I98" s="37">
        <f t="shared" ref="I98:I124" si="10">(IF(K98&gt;0,1,0)+(IF(L98&gt;0,1,0))+(IF(M98&gt;0,1,0))+(IF(N98&gt;0,1,0))+(IF(O98&gt;0,1,0))+(IF(P98&gt;0,1,0))+(IF(Q98&gt;0,1,0))+(IF(R98&gt;0,1,0))+(IF(S98&gt;0,1,0))+(IF(T98&gt;0,1,0))+(IF(U98&gt;0,1,0))+(IF(V98&gt;0,1,0)))</f>
        <v>0</v>
      </c>
      <c r="J98" s="24">
        <f t="shared" ref="J98:J124" si="11">(LARGE(K98:U98,1)+LARGE(K98:U98,2)+LARGE(K98:U98,3)+LARGE(K98:U98,4)+LARGE(K98:U98,5))/5</f>
        <v>0</v>
      </c>
      <c r="K98" s="70">
        <v>0</v>
      </c>
      <c r="L98" s="71">
        <v>0</v>
      </c>
      <c r="M98" s="70">
        <v>0</v>
      </c>
      <c r="N98" s="71">
        <v>0</v>
      </c>
      <c r="O98" s="70">
        <v>0</v>
      </c>
      <c r="P98" s="71">
        <v>0</v>
      </c>
      <c r="Q98" s="70">
        <v>0</v>
      </c>
      <c r="R98" s="71">
        <v>0</v>
      </c>
      <c r="S98" s="70">
        <v>0</v>
      </c>
      <c r="T98" s="71">
        <v>0</v>
      </c>
      <c r="U98" s="70">
        <v>0</v>
      </c>
      <c r="V98" s="71">
        <v>0</v>
      </c>
    </row>
    <row r="99" spans="1:22" x14ac:dyDescent="0.25">
      <c r="A99" s="34">
        <f t="shared" si="9"/>
        <v>34</v>
      </c>
      <c r="B99" s="35">
        <v>572</v>
      </c>
      <c r="C99" s="129" t="str">
        <f>_xlfn.XLOOKUP(__xlnm._FilterDatabase_159[[#This Row],[SAPSA Number]],'DS Point summary'!A:A,'DS Point summary'!B:B)</f>
        <v>DJ</v>
      </c>
      <c r="D99" s="129" t="str">
        <f>_xlfn.XLOOKUP(__xlnm._FilterDatabase_159[[#This Row],[SAPSA Number]],'DS Point summary'!A:A,'DS Point summary'!C:C)</f>
        <v>Smith</v>
      </c>
      <c r="E99" s="130" t="str">
        <f>_xlfn.XLOOKUP(__xlnm._FilterDatabase_159[[#This Row],[SAPSA Number]],'DS Point summary'!A:A,'DS Point summary'!D:D)</f>
        <v>DJ</v>
      </c>
      <c r="F99" s="19" t="str">
        <f ca="1">_xlfn.XLOOKUP(__xlnm._FilterDatabase_159[[#This Row],[SAPSA Number]],'DS Point summary'!A:A,'DS Point summary'!E:E)</f>
        <v>S</v>
      </c>
      <c r="G99" s="21">
        <f ca="1">_xlfn.XLOOKUP(__xlnm._FilterDatabase_159[[#This Row],[SAPSA Number]],'DS Point summary'!A:A,'DS Point summary'!F:F)</f>
        <v>57</v>
      </c>
      <c r="H99" s="36" t="s">
        <v>681</v>
      </c>
      <c r="I99" s="37">
        <f t="shared" si="10"/>
        <v>0</v>
      </c>
      <c r="J99" s="24">
        <f t="shared" si="11"/>
        <v>0</v>
      </c>
      <c r="K99" s="70">
        <v>0</v>
      </c>
      <c r="L99" s="71">
        <v>0</v>
      </c>
      <c r="M99" s="70">
        <v>0</v>
      </c>
      <c r="N99" s="71">
        <v>0</v>
      </c>
      <c r="O99" s="70">
        <v>0</v>
      </c>
      <c r="P99" s="71">
        <v>0</v>
      </c>
      <c r="Q99" s="70">
        <v>0</v>
      </c>
      <c r="R99" s="71">
        <v>0</v>
      </c>
      <c r="S99" s="70">
        <v>0</v>
      </c>
      <c r="T99" s="71">
        <v>0</v>
      </c>
      <c r="U99" s="70">
        <v>0</v>
      </c>
      <c r="V99" s="71">
        <v>0</v>
      </c>
    </row>
    <row r="100" spans="1:22" x14ac:dyDescent="0.25">
      <c r="A100" s="34">
        <f t="shared" si="9"/>
        <v>34</v>
      </c>
      <c r="B100" s="35">
        <v>1321</v>
      </c>
      <c r="C100" s="129" t="str">
        <f>_xlfn.XLOOKUP(__xlnm._FilterDatabase_159[[#This Row],[SAPSA Number]],'DS Point summary'!A:A,'DS Point summary'!B:B)</f>
        <v>Neal Monisen</v>
      </c>
      <c r="D100" s="129" t="str">
        <f>_xlfn.XLOOKUP(__xlnm._FilterDatabase_159[[#This Row],[SAPSA Number]],'DS Point summary'!A:A,'DS Point summary'!C:C)</f>
        <v>Sokay</v>
      </c>
      <c r="E100" s="130" t="str">
        <f>_xlfn.XLOOKUP(__xlnm._FilterDatabase_159[[#This Row],[SAPSA Number]],'DS Point summary'!A:A,'DS Point summary'!D:D)</f>
        <v>NM</v>
      </c>
      <c r="F100" s="19" t="str">
        <f ca="1">_xlfn.XLOOKUP(__xlnm._FilterDatabase_159[[#This Row],[SAPSA Number]],'DS Point summary'!A:A,'DS Point summary'!E:E)</f>
        <v xml:space="preserve"> </v>
      </c>
      <c r="G100" s="21">
        <f ca="1">_xlfn.XLOOKUP(__xlnm._FilterDatabase_159[[#This Row],[SAPSA Number]],'DS Point summary'!A:A,'DS Point summary'!F:F)</f>
        <v>49</v>
      </c>
      <c r="H100" s="36" t="s">
        <v>681</v>
      </c>
      <c r="I100" s="37">
        <f t="shared" si="10"/>
        <v>0</v>
      </c>
      <c r="J100" s="24">
        <f t="shared" si="11"/>
        <v>0</v>
      </c>
      <c r="K100" s="70">
        <v>0</v>
      </c>
      <c r="L100" s="71">
        <v>0</v>
      </c>
      <c r="M100" s="70">
        <v>0</v>
      </c>
      <c r="N100" s="71">
        <v>0</v>
      </c>
      <c r="O100" s="70">
        <v>0</v>
      </c>
      <c r="P100" s="71">
        <v>0</v>
      </c>
      <c r="Q100" s="70">
        <v>0</v>
      </c>
      <c r="R100" s="71">
        <v>0</v>
      </c>
      <c r="S100" s="70">
        <v>0</v>
      </c>
      <c r="T100" s="71">
        <v>0</v>
      </c>
      <c r="U100" s="70">
        <v>0</v>
      </c>
      <c r="V100" s="71">
        <v>0</v>
      </c>
    </row>
    <row r="101" spans="1:22" x14ac:dyDescent="0.25">
      <c r="A101" s="34">
        <f t="shared" si="9"/>
        <v>34</v>
      </c>
      <c r="B101" s="35">
        <v>2688</v>
      </c>
      <c r="C101" s="129" t="str">
        <f>_xlfn.XLOOKUP(__xlnm._FilterDatabase_159[[#This Row],[SAPSA Number]],'DS Point summary'!A:A,'DS Point summary'!B:B)</f>
        <v>Durandt Hendrik</v>
      </c>
      <c r="D101" s="129" t="str">
        <f>_xlfn.XLOOKUP(__xlnm._FilterDatabase_159[[#This Row],[SAPSA Number]],'DS Point summary'!A:A,'DS Point summary'!C:C)</f>
        <v>Storm</v>
      </c>
      <c r="E101" s="130" t="str">
        <f>_xlfn.XLOOKUP(__xlnm._FilterDatabase_159[[#This Row],[SAPSA Number]],'DS Point summary'!A:A,'DS Point summary'!D:D)</f>
        <v>DH</v>
      </c>
      <c r="F101" s="19" t="str">
        <f ca="1">_xlfn.XLOOKUP(__xlnm._FilterDatabase_159[[#This Row],[SAPSA Number]],'DS Point summary'!A:A,'DS Point summary'!E:E)</f>
        <v>Jnr</v>
      </c>
      <c r="G101" s="21">
        <f ca="1">_xlfn.XLOOKUP(__xlnm._FilterDatabase_159[[#This Row],[SAPSA Number]],'DS Point summary'!A:A,'DS Point summary'!F:F)</f>
        <v>20</v>
      </c>
      <c r="H101" s="36" t="s">
        <v>681</v>
      </c>
      <c r="I101" s="37">
        <f t="shared" si="10"/>
        <v>0</v>
      </c>
      <c r="J101" s="24">
        <f t="shared" si="11"/>
        <v>0</v>
      </c>
      <c r="K101" s="70">
        <v>0</v>
      </c>
      <c r="L101" s="71">
        <v>0</v>
      </c>
      <c r="M101" s="70">
        <v>0</v>
      </c>
      <c r="N101" s="71">
        <v>0</v>
      </c>
      <c r="O101" s="70">
        <v>0</v>
      </c>
      <c r="P101" s="71">
        <v>0</v>
      </c>
      <c r="Q101" s="70">
        <v>0</v>
      </c>
      <c r="R101" s="71">
        <v>0</v>
      </c>
      <c r="S101" s="70">
        <v>0</v>
      </c>
      <c r="T101" s="71">
        <v>0</v>
      </c>
      <c r="U101" s="70">
        <v>0</v>
      </c>
      <c r="V101" s="71">
        <v>0</v>
      </c>
    </row>
    <row r="102" spans="1:22" x14ac:dyDescent="0.25">
      <c r="A102" s="34">
        <f t="shared" si="9"/>
        <v>34</v>
      </c>
      <c r="B102" s="35">
        <v>3836</v>
      </c>
      <c r="C102" s="129" t="str">
        <f>_xlfn.XLOOKUP(__xlnm._FilterDatabase_159[[#This Row],[SAPSA Number]],'DS Point summary'!A:A,'DS Point summary'!B:B)</f>
        <v>Deon</v>
      </c>
      <c r="D102" s="129" t="str">
        <f>_xlfn.XLOOKUP(__xlnm._FilterDatabase_159[[#This Row],[SAPSA Number]],'DS Point summary'!A:A,'DS Point summary'!C:C)</f>
        <v>Storm</v>
      </c>
      <c r="E102" s="130" t="str">
        <f>_xlfn.XLOOKUP(__xlnm._FilterDatabase_159[[#This Row],[SAPSA Number]],'DS Point summary'!A:A,'DS Point summary'!D:D)</f>
        <v>D</v>
      </c>
      <c r="F102" s="19" t="str">
        <f ca="1">_xlfn.XLOOKUP(__xlnm._FilterDatabase_159[[#This Row],[SAPSA Number]],'DS Point summary'!A:A,'DS Point summary'!E:E)</f>
        <v>SS</v>
      </c>
      <c r="G102" s="21">
        <f ca="1">_xlfn.XLOOKUP(__xlnm._FilterDatabase_159[[#This Row],[SAPSA Number]],'DS Point summary'!A:A,'DS Point summary'!F:F)</f>
        <v>65</v>
      </c>
      <c r="H102" s="36" t="s">
        <v>681</v>
      </c>
      <c r="I102" s="37">
        <f t="shared" si="10"/>
        <v>0</v>
      </c>
      <c r="J102" s="24">
        <f t="shared" si="11"/>
        <v>0</v>
      </c>
      <c r="K102" s="70">
        <v>0</v>
      </c>
      <c r="L102" s="71">
        <v>0</v>
      </c>
      <c r="M102" s="70">
        <v>0</v>
      </c>
      <c r="N102" s="71">
        <v>0</v>
      </c>
      <c r="O102" s="70">
        <v>0</v>
      </c>
      <c r="P102" s="71">
        <v>0</v>
      </c>
      <c r="Q102" s="70">
        <v>0</v>
      </c>
      <c r="R102" s="71">
        <v>0</v>
      </c>
      <c r="S102" s="70">
        <v>0</v>
      </c>
      <c r="T102" s="71">
        <v>0</v>
      </c>
      <c r="U102" s="70">
        <v>0</v>
      </c>
      <c r="V102" s="71">
        <v>0</v>
      </c>
    </row>
    <row r="103" spans="1:22" x14ac:dyDescent="0.25">
      <c r="A103" s="34">
        <f t="shared" si="9"/>
        <v>34</v>
      </c>
      <c r="B103" s="35">
        <v>475</v>
      </c>
      <c r="C103" s="129" t="str">
        <f>_xlfn.XLOOKUP(__xlnm._FilterDatabase_159[[#This Row],[SAPSA Number]],'DS Point summary'!A:A,'DS Point summary'!B:B)</f>
        <v>Wynand Johannes</v>
      </c>
      <c r="D103" s="129" t="str">
        <f>_xlfn.XLOOKUP(__xlnm._FilterDatabase_159[[#This Row],[SAPSA Number]],'DS Point summary'!A:A,'DS Point summary'!C:C)</f>
        <v>Strydom</v>
      </c>
      <c r="E103" s="130" t="str">
        <f>_xlfn.XLOOKUP(__xlnm._FilterDatabase_159[[#This Row],[SAPSA Number]],'DS Point summary'!A:A,'DS Point summary'!D:D)</f>
        <v>WJ</v>
      </c>
      <c r="F103" s="19" t="str">
        <f ca="1">_xlfn.XLOOKUP(__xlnm._FilterDatabase_159[[#This Row],[SAPSA Number]],'DS Point summary'!A:A,'DS Point summary'!E:E)</f>
        <v xml:space="preserve"> </v>
      </c>
      <c r="G103" s="21">
        <f ca="1">_xlfn.XLOOKUP(__xlnm._FilterDatabase_159[[#This Row],[SAPSA Number]],'DS Point summary'!A:A,'DS Point summary'!F:F)</f>
        <v>49</v>
      </c>
      <c r="H103" s="36" t="s">
        <v>681</v>
      </c>
      <c r="I103" s="37">
        <f t="shared" si="10"/>
        <v>0</v>
      </c>
      <c r="J103" s="24">
        <f t="shared" si="11"/>
        <v>0</v>
      </c>
      <c r="K103" s="70">
        <v>0</v>
      </c>
      <c r="L103" s="71">
        <v>0</v>
      </c>
      <c r="M103" s="70">
        <v>0</v>
      </c>
      <c r="N103" s="71">
        <v>0</v>
      </c>
      <c r="O103" s="70">
        <v>0</v>
      </c>
      <c r="P103" s="71">
        <v>0</v>
      </c>
      <c r="Q103" s="70">
        <v>0</v>
      </c>
      <c r="R103" s="71">
        <v>0</v>
      </c>
      <c r="S103" s="70">
        <v>0</v>
      </c>
      <c r="T103" s="71">
        <v>0</v>
      </c>
      <c r="U103" s="70">
        <v>0</v>
      </c>
      <c r="V103" s="71">
        <v>0</v>
      </c>
    </row>
    <row r="104" spans="1:22" x14ac:dyDescent="0.25">
      <c r="A104" s="34">
        <f t="shared" si="9"/>
        <v>34</v>
      </c>
      <c r="B104" s="35">
        <v>4858</v>
      </c>
      <c r="C104" s="129" t="str">
        <f>_xlfn.XLOOKUP(__xlnm._FilterDatabase_159[[#This Row],[SAPSA Number]],'DS Point summary'!A:A,'DS Point summary'!B:B)</f>
        <v>Jacques</v>
      </c>
      <c r="D104" s="129" t="str">
        <f>_xlfn.XLOOKUP(__xlnm._FilterDatabase_159[[#This Row],[SAPSA Number]],'DS Point summary'!A:A,'DS Point summary'!C:C)</f>
        <v>Swanepoel</v>
      </c>
      <c r="E104" s="130" t="str">
        <f>_xlfn.XLOOKUP(__xlnm._FilterDatabase_159[[#This Row],[SAPSA Number]],'DS Point summary'!A:A,'DS Point summary'!D:D)</f>
        <v>J</v>
      </c>
      <c r="F104" s="19" t="str">
        <f ca="1">_xlfn.XLOOKUP(__xlnm._FilterDatabase_159[[#This Row],[SAPSA Number]],'DS Point summary'!A:A,'DS Point summary'!E:E)</f>
        <v xml:space="preserve"> </v>
      </c>
      <c r="G104" s="21">
        <f ca="1">_xlfn.XLOOKUP(__xlnm._FilterDatabase_159[[#This Row],[SAPSA Number]],'DS Point summary'!A:A,'DS Point summary'!F:F)</f>
        <v>28</v>
      </c>
      <c r="H104" s="36" t="s">
        <v>681</v>
      </c>
      <c r="I104" s="37">
        <f t="shared" si="10"/>
        <v>0</v>
      </c>
      <c r="J104" s="24">
        <f t="shared" si="11"/>
        <v>0</v>
      </c>
      <c r="K104" s="70">
        <v>0</v>
      </c>
      <c r="L104" s="71">
        <v>0</v>
      </c>
      <c r="M104" s="70">
        <v>0</v>
      </c>
      <c r="N104" s="71">
        <v>0</v>
      </c>
      <c r="O104" s="70">
        <v>0</v>
      </c>
      <c r="P104" s="71">
        <v>0</v>
      </c>
      <c r="Q104" s="70">
        <v>0</v>
      </c>
      <c r="R104" s="71">
        <v>0</v>
      </c>
      <c r="S104" s="70">
        <v>0</v>
      </c>
      <c r="T104" s="71">
        <v>0</v>
      </c>
      <c r="U104" s="70">
        <v>0</v>
      </c>
      <c r="V104" s="71">
        <v>0</v>
      </c>
    </row>
    <row r="105" spans="1:22" x14ac:dyDescent="0.25">
      <c r="A105" s="34">
        <f t="shared" si="9"/>
        <v>34</v>
      </c>
      <c r="B105" s="35">
        <v>2960</v>
      </c>
      <c r="C105" s="129" t="str">
        <f>_xlfn.XLOOKUP(__xlnm._FilterDatabase_159[[#This Row],[SAPSA Number]],'DS Point summary'!A:A,'DS Point summary'!B:B)</f>
        <v>Henno</v>
      </c>
      <c r="D105" s="129" t="str">
        <f>_xlfn.XLOOKUP(__xlnm._FilterDatabase_159[[#This Row],[SAPSA Number]],'DS Point summary'!A:A,'DS Point summary'!C:C)</f>
        <v>Terblanche</v>
      </c>
      <c r="E105" s="130" t="str">
        <f>_xlfn.XLOOKUP(__xlnm._FilterDatabase_159[[#This Row],[SAPSA Number]],'DS Point summary'!A:A,'DS Point summary'!D:D)</f>
        <v>H</v>
      </c>
      <c r="F105" s="19" t="str">
        <f ca="1">_xlfn.XLOOKUP(__xlnm._FilterDatabase_159[[#This Row],[SAPSA Number]],'DS Point summary'!A:A,'DS Point summary'!E:E)</f>
        <v xml:space="preserve"> </v>
      </c>
      <c r="G105" s="21">
        <f ca="1">_xlfn.XLOOKUP(__xlnm._FilterDatabase_159[[#This Row],[SAPSA Number]],'DS Point summary'!A:A,'DS Point summary'!F:F)</f>
        <v>45</v>
      </c>
      <c r="H105" s="36" t="s">
        <v>681</v>
      </c>
      <c r="I105" s="37">
        <f t="shared" si="10"/>
        <v>0</v>
      </c>
      <c r="J105" s="24">
        <f t="shared" si="11"/>
        <v>0</v>
      </c>
      <c r="K105" s="70">
        <v>0</v>
      </c>
      <c r="L105" s="71">
        <v>0</v>
      </c>
      <c r="M105" s="70">
        <v>0</v>
      </c>
      <c r="N105" s="71">
        <v>0</v>
      </c>
      <c r="O105" s="70">
        <v>0</v>
      </c>
      <c r="P105" s="71">
        <v>0</v>
      </c>
      <c r="Q105" s="70">
        <v>0</v>
      </c>
      <c r="R105" s="71">
        <v>0</v>
      </c>
      <c r="S105" s="70">
        <v>0</v>
      </c>
      <c r="T105" s="71">
        <v>0</v>
      </c>
      <c r="U105" s="70">
        <v>0</v>
      </c>
      <c r="V105" s="71">
        <v>0</v>
      </c>
    </row>
    <row r="106" spans="1:22" x14ac:dyDescent="0.25">
      <c r="A106" s="34">
        <f t="shared" si="9"/>
        <v>34</v>
      </c>
      <c r="B106" s="35">
        <v>807</v>
      </c>
      <c r="C106" s="129" t="str">
        <f>_xlfn.XLOOKUP(__xlnm._FilterDatabase_159[[#This Row],[SAPSA Number]],'DS Point summary'!A:A,'DS Point summary'!B:B)</f>
        <v>Frederik Christoffel</v>
      </c>
      <c r="D106" s="129" t="str">
        <f>_xlfn.XLOOKUP(__xlnm._FilterDatabase_159[[#This Row],[SAPSA Number]],'DS Point summary'!A:A,'DS Point summary'!C:C)</f>
        <v>Truter</v>
      </c>
      <c r="E106" s="130" t="str">
        <f>_xlfn.XLOOKUP(__xlnm._FilterDatabase_159[[#This Row],[SAPSA Number]],'DS Point summary'!A:A,'DS Point summary'!D:D)</f>
        <v>FC</v>
      </c>
      <c r="F106" s="19" t="str">
        <f ca="1">_xlfn.XLOOKUP(__xlnm._FilterDatabase_159[[#This Row],[SAPSA Number]],'DS Point summary'!A:A,'DS Point summary'!E:E)</f>
        <v>Jnr</v>
      </c>
      <c r="G106" s="21">
        <f ca="1">_xlfn.XLOOKUP(__xlnm._FilterDatabase_159[[#This Row],[SAPSA Number]],'DS Point summary'!A:A,'DS Point summary'!F:F)</f>
        <v>20</v>
      </c>
      <c r="H106" s="36" t="s">
        <v>681</v>
      </c>
      <c r="I106" s="37">
        <f t="shared" si="10"/>
        <v>0</v>
      </c>
      <c r="J106" s="24">
        <f t="shared" si="11"/>
        <v>0</v>
      </c>
      <c r="K106" s="70">
        <v>0</v>
      </c>
      <c r="L106" s="71">
        <v>0</v>
      </c>
      <c r="M106" s="70">
        <v>0</v>
      </c>
      <c r="N106" s="71">
        <v>0</v>
      </c>
      <c r="O106" s="70">
        <v>0</v>
      </c>
      <c r="P106" s="71">
        <v>0</v>
      </c>
      <c r="Q106" s="70">
        <v>0</v>
      </c>
      <c r="R106" s="71">
        <v>0</v>
      </c>
      <c r="S106" s="70">
        <v>0</v>
      </c>
      <c r="T106" s="71">
        <v>0</v>
      </c>
      <c r="U106" s="70">
        <v>0</v>
      </c>
      <c r="V106" s="71">
        <v>0</v>
      </c>
    </row>
    <row r="107" spans="1:22" x14ac:dyDescent="0.25">
      <c r="A107" s="34">
        <f t="shared" si="9"/>
        <v>34</v>
      </c>
      <c r="B107" s="35">
        <v>1113</v>
      </c>
      <c r="C107" s="129" t="str">
        <f>_xlfn.XLOOKUP(__xlnm._FilterDatabase_159[[#This Row],[SAPSA Number]],'DS Point summary'!A:A,'DS Point summary'!B:B)</f>
        <v>Frik</v>
      </c>
      <c r="D107" s="129" t="str">
        <f>_xlfn.XLOOKUP(__xlnm._FilterDatabase_159[[#This Row],[SAPSA Number]],'DS Point summary'!A:A,'DS Point summary'!C:C)</f>
        <v>Truter</v>
      </c>
      <c r="E107" s="130" t="str">
        <f>_xlfn.XLOOKUP(__xlnm._FilterDatabase_159[[#This Row],[SAPSA Number]],'DS Point summary'!A:A,'DS Point summary'!D:D)</f>
        <v>FC</v>
      </c>
      <c r="F107" s="19" t="str">
        <f ca="1">_xlfn.XLOOKUP(__xlnm._FilterDatabase_159[[#This Row],[SAPSA Number]],'DS Point summary'!A:A,'DS Point summary'!E:E)</f>
        <v>S</v>
      </c>
      <c r="G107" s="21">
        <f ca="1">_xlfn.XLOOKUP(__xlnm._FilterDatabase_159[[#This Row],[SAPSA Number]],'DS Point summary'!A:A,'DS Point summary'!F:F)</f>
        <v>58</v>
      </c>
      <c r="H107" s="36" t="s">
        <v>681</v>
      </c>
      <c r="I107" s="37">
        <f t="shared" si="10"/>
        <v>0</v>
      </c>
      <c r="J107" s="24">
        <f t="shared" si="11"/>
        <v>0</v>
      </c>
      <c r="K107" s="70">
        <v>0</v>
      </c>
      <c r="L107" s="71">
        <v>0</v>
      </c>
      <c r="M107" s="70">
        <v>0</v>
      </c>
      <c r="N107" s="71">
        <v>0</v>
      </c>
      <c r="O107" s="70">
        <v>0</v>
      </c>
      <c r="P107" s="71">
        <v>0</v>
      </c>
      <c r="Q107" s="70">
        <v>0</v>
      </c>
      <c r="R107" s="71">
        <v>0</v>
      </c>
      <c r="S107" s="70">
        <v>0</v>
      </c>
      <c r="T107" s="71">
        <v>0</v>
      </c>
      <c r="U107" s="70">
        <v>0</v>
      </c>
      <c r="V107" s="71">
        <v>0</v>
      </c>
    </row>
    <row r="108" spans="1:22" x14ac:dyDescent="0.25">
      <c r="A108" s="34">
        <f t="shared" ref="A108:A124" si="12">RANK(J108,J$2:J$136,0)</f>
        <v>34</v>
      </c>
      <c r="B108" s="35">
        <v>1547</v>
      </c>
      <c r="C108" s="129" t="str">
        <f>_xlfn.XLOOKUP(__xlnm._FilterDatabase_159[[#This Row],[SAPSA Number]],'DS Point summary'!A:A,'DS Point summary'!B:B)</f>
        <v>Marius Frans</v>
      </c>
      <c r="D108" s="129" t="str">
        <f>_xlfn.XLOOKUP(__xlnm._FilterDatabase_159[[#This Row],[SAPSA Number]],'DS Point summary'!A:A,'DS Point summary'!C:C)</f>
        <v>van Biljon</v>
      </c>
      <c r="E108" s="130" t="str">
        <f>_xlfn.XLOOKUP(__xlnm._FilterDatabase_159[[#This Row],[SAPSA Number]],'DS Point summary'!A:A,'DS Point summary'!D:D)</f>
        <v>MF</v>
      </c>
      <c r="F108" s="19" t="str">
        <f>_xlfn.XLOOKUP(__xlnm._FilterDatabase_159[[#This Row],[SAPSA Number]],'DS Point summary'!A:A,'DS Point summary'!E:E)</f>
        <v>S</v>
      </c>
      <c r="G108" s="21">
        <f ca="1">_xlfn.XLOOKUP(__xlnm._FilterDatabase_159[[#This Row],[SAPSA Number]],'DS Point summary'!A:A,'DS Point summary'!F:F)</f>
        <v>50</v>
      </c>
      <c r="H108" s="36" t="s">
        <v>681</v>
      </c>
      <c r="I108" s="37">
        <f t="shared" si="10"/>
        <v>0</v>
      </c>
      <c r="J108" s="24">
        <f t="shared" si="11"/>
        <v>0</v>
      </c>
      <c r="K108" s="70">
        <v>0</v>
      </c>
      <c r="L108" s="71">
        <v>0</v>
      </c>
      <c r="M108" s="70">
        <v>0</v>
      </c>
      <c r="N108" s="71">
        <v>0</v>
      </c>
      <c r="O108" s="70">
        <v>0</v>
      </c>
      <c r="P108" s="71">
        <v>0</v>
      </c>
      <c r="Q108" s="70">
        <v>0</v>
      </c>
      <c r="R108" s="71">
        <v>0</v>
      </c>
      <c r="S108" s="70">
        <v>0</v>
      </c>
      <c r="T108" s="71">
        <v>0</v>
      </c>
      <c r="U108" s="70">
        <v>0</v>
      </c>
      <c r="V108" s="71">
        <v>0</v>
      </c>
    </row>
    <row r="109" spans="1:22" x14ac:dyDescent="0.25">
      <c r="A109" s="34">
        <f t="shared" si="12"/>
        <v>34</v>
      </c>
      <c r="B109" s="35">
        <v>1931</v>
      </c>
      <c r="C109" s="129" t="str">
        <f>_xlfn.XLOOKUP(__xlnm._FilterDatabase_159[[#This Row],[SAPSA Number]],'DS Point summary'!A:A,'DS Point summary'!B:B)</f>
        <v>Sylvia</v>
      </c>
      <c r="D109" s="129" t="str">
        <f>_xlfn.XLOOKUP(__xlnm._FilterDatabase_159[[#This Row],[SAPSA Number]],'DS Point summary'!A:A,'DS Point summary'!C:C)</f>
        <v>Van der Neut</v>
      </c>
      <c r="E109" s="130" t="str">
        <f>_xlfn.XLOOKUP(__xlnm._FilterDatabase_159[[#This Row],[SAPSA Number]],'DS Point summary'!A:A,'DS Point summary'!D:D)</f>
        <v>S</v>
      </c>
      <c r="F109" s="19" t="str">
        <f>_xlfn.XLOOKUP(__xlnm._FilterDatabase_159[[#This Row],[SAPSA Number]],'DS Point summary'!A:A,'DS Point summary'!E:E)</f>
        <v>Lady</v>
      </c>
      <c r="G109" s="21">
        <f ca="1">_xlfn.XLOOKUP(__xlnm._FilterDatabase_159[[#This Row],[SAPSA Number]],'DS Point summary'!A:A,'DS Point summary'!F:F)</f>
        <v>53</v>
      </c>
      <c r="H109" s="36" t="s">
        <v>681</v>
      </c>
      <c r="I109" s="37">
        <f t="shared" si="10"/>
        <v>0</v>
      </c>
      <c r="J109" s="24">
        <f t="shared" si="11"/>
        <v>0</v>
      </c>
      <c r="K109" s="70">
        <v>0</v>
      </c>
      <c r="L109" s="71">
        <v>0</v>
      </c>
      <c r="M109" s="70">
        <v>0</v>
      </c>
      <c r="N109" s="71">
        <v>0</v>
      </c>
      <c r="O109" s="70">
        <v>0</v>
      </c>
      <c r="P109" s="71">
        <v>0</v>
      </c>
      <c r="Q109" s="70">
        <v>0</v>
      </c>
      <c r="R109" s="71">
        <v>0</v>
      </c>
      <c r="S109" s="70">
        <v>0</v>
      </c>
      <c r="T109" s="71">
        <v>0</v>
      </c>
      <c r="U109" s="70">
        <v>0</v>
      </c>
      <c r="V109" s="71">
        <v>0</v>
      </c>
    </row>
    <row r="110" spans="1:22" x14ac:dyDescent="0.25">
      <c r="A110" s="34">
        <f t="shared" si="12"/>
        <v>34</v>
      </c>
      <c r="B110" s="35">
        <v>5616</v>
      </c>
      <c r="C110" s="129" t="str">
        <f>_xlfn.XLOOKUP(__xlnm._FilterDatabase_159[[#This Row],[SAPSA Number]],'DS Point summary'!A:A,'DS Point summary'!B:B)</f>
        <v>Cornelis Herman</v>
      </c>
      <c r="D110" s="129" t="str">
        <f>_xlfn.XLOOKUP(__xlnm._FilterDatabase_159[[#This Row],[SAPSA Number]],'DS Point summary'!A:A,'DS Point summary'!C:C)</f>
        <v>van Driel</v>
      </c>
      <c r="E110" s="130" t="str">
        <f>_xlfn.XLOOKUP(__xlnm._FilterDatabase_159[[#This Row],[SAPSA Number]],'DS Point summary'!A:A,'DS Point summary'!D:D)</f>
        <v>CH</v>
      </c>
      <c r="F110" s="19" t="str">
        <f ca="1">_xlfn.XLOOKUP(__xlnm._FilterDatabase_159[[#This Row],[SAPSA Number]],'DS Point summary'!A:A,'DS Point summary'!E:E)</f>
        <v xml:space="preserve"> </v>
      </c>
      <c r="G110" s="21">
        <f ca="1">_xlfn.XLOOKUP(__xlnm._FilterDatabase_159[[#This Row],[SAPSA Number]],'DS Point summary'!A:A,'DS Point summary'!F:F)</f>
        <v>35</v>
      </c>
      <c r="H110" s="36" t="s">
        <v>681</v>
      </c>
      <c r="I110" s="37">
        <f t="shared" si="10"/>
        <v>0</v>
      </c>
      <c r="J110" s="24">
        <f t="shared" si="11"/>
        <v>0</v>
      </c>
      <c r="K110" s="70">
        <v>0</v>
      </c>
      <c r="L110" s="71">
        <v>0</v>
      </c>
      <c r="M110" s="70">
        <v>0</v>
      </c>
      <c r="N110" s="71">
        <v>0</v>
      </c>
      <c r="O110" s="70">
        <v>0</v>
      </c>
      <c r="P110" s="71">
        <v>0</v>
      </c>
      <c r="Q110" s="70">
        <v>0</v>
      </c>
      <c r="R110" s="71">
        <v>0</v>
      </c>
      <c r="S110" s="70">
        <v>0</v>
      </c>
      <c r="T110" s="71">
        <v>0</v>
      </c>
      <c r="U110" s="70">
        <v>0</v>
      </c>
      <c r="V110" s="71">
        <v>0</v>
      </c>
    </row>
    <row r="111" spans="1:22" x14ac:dyDescent="0.25">
      <c r="A111" s="34">
        <f t="shared" si="12"/>
        <v>34</v>
      </c>
      <c r="B111" s="53">
        <v>3837</v>
      </c>
      <c r="C111" s="129" t="str">
        <f>_xlfn.XLOOKUP(__xlnm._FilterDatabase_159[[#This Row],[SAPSA Number]],'DS Point summary'!A:A,'DS Point summary'!B:B)</f>
        <v>Danéel Jonne</v>
      </c>
      <c r="D111" s="129" t="str">
        <f>_xlfn.XLOOKUP(__xlnm._FilterDatabase_159[[#This Row],[SAPSA Number]],'DS Point summary'!A:A,'DS Point summary'!C:C)</f>
        <v>Van Eck</v>
      </c>
      <c r="E111" s="130" t="str">
        <f>_xlfn.XLOOKUP(__xlnm._FilterDatabase_159[[#This Row],[SAPSA Number]],'DS Point summary'!A:A,'DS Point summary'!D:D)</f>
        <v>DJ</v>
      </c>
      <c r="F111" s="19" t="str">
        <f ca="1">_xlfn.XLOOKUP(__xlnm._FilterDatabase_159[[#This Row],[SAPSA Number]],'DS Point summary'!A:A,'DS Point summary'!E:E)</f>
        <v xml:space="preserve"> </v>
      </c>
      <c r="G111" s="21">
        <f ca="1">_xlfn.XLOOKUP(__xlnm._FilterDatabase_159[[#This Row],[SAPSA Number]],'DS Point summary'!A:A,'DS Point summary'!F:F)</f>
        <v>46</v>
      </c>
      <c r="H111" s="36" t="s">
        <v>681</v>
      </c>
      <c r="I111" s="37">
        <f t="shared" si="10"/>
        <v>0</v>
      </c>
      <c r="J111" s="24">
        <f t="shared" si="11"/>
        <v>0</v>
      </c>
      <c r="K111" s="70">
        <v>0</v>
      </c>
      <c r="L111" s="71">
        <v>0</v>
      </c>
      <c r="M111" s="70">
        <v>0</v>
      </c>
      <c r="N111" s="71">
        <v>0</v>
      </c>
      <c r="O111" s="70">
        <v>0</v>
      </c>
      <c r="P111" s="71">
        <v>0</v>
      </c>
      <c r="Q111" s="70">
        <v>0</v>
      </c>
      <c r="R111" s="71">
        <v>0</v>
      </c>
      <c r="S111" s="70">
        <v>0</v>
      </c>
      <c r="T111" s="71">
        <v>0</v>
      </c>
      <c r="U111" s="70">
        <v>0</v>
      </c>
      <c r="V111" s="71">
        <v>0</v>
      </c>
    </row>
    <row r="112" spans="1:22" x14ac:dyDescent="0.25">
      <c r="A112" s="34">
        <f t="shared" si="12"/>
        <v>34</v>
      </c>
      <c r="B112" s="53">
        <v>6436</v>
      </c>
      <c r="C112" s="129" t="str">
        <f>_xlfn.XLOOKUP(__xlnm._FilterDatabase_159[[#This Row],[SAPSA Number]],'DS Point summary'!A:A,'DS Point summary'!B:B)</f>
        <v>Johan</v>
      </c>
      <c r="D112" s="129" t="str">
        <f>_xlfn.XLOOKUP(__xlnm._FilterDatabase_159[[#This Row],[SAPSA Number]],'DS Point summary'!A:A,'DS Point summary'!C:C)</f>
        <v>van Greunen</v>
      </c>
      <c r="E112" s="130" t="str">
        <f>_xlfn.XLOOKUP(__xlnm._FilterDatabase_159[[#This Row],[SAPSA Number]],'DS Point summary'!A:A,'DS Point summary'!D:D)</f>
        <v>J</v>
      </c>
      <c r="F112" s="19" t="str">
        <f ca="1">_xlfn.XLOOKUP(__xlnm._FilterDatabase_159[[#This Row],[SAPSA Number]],'DS Point summary'!A:A,'DS Point summary'!E:E)</f>
        <v xml:space="preserve"> </v>
      </c>
      <c r="G112" s="21">
        <f ca="1">_xlfn.XLOOKUP(__xlnm._FilterDatabase_159[[#This Row],[SAPSA Number]],'DS Point summary'!A:A,'DS Point summary'!F:F)</f>
        <v>43</v>
      </c>
      <c r="H112" s="36" t="s">
        <v>681</v>
      </c>
      <c r="I112" s="37">
        <f t="shared" si="10"/>
        <v>0</v>
      </c>
      <c r="J112" s="24">
        <f t="shared" si="11"/>
        <v>0</v>
      </c>
      <c r="K112" s="70">
        <v>0</v>
      </c>
      <c r="L112" s="71">
        <v>0</v>
      </c>
      <c r="M112" s="70">
        <v>0</v>
      </c>
      <c r="N112" s="71">
        <v>0</v>
      </c>
      <c r="O112" s="70">
        <v>0</v>
      </c>
      <c r="P112" s="71">
        <v>0</v>
      </c>
      <c r="Q112" s="70">
        <v>0</v>
      </c>
      <c r="R112" s="71">
        <v>0</v>
      </c>
      <c r="S112" s="70">
        <v>0</v>
      </c>
      <c r="T112" s="71">
        <v>0</v>
      </c>
      <c r="U112" s="70">
        <v>0</v>
      </c>
      <c r="V112" s="71">
        <v>0</v>
      </c>
    </row>
    <row r="113" spans="1:22" x14ac:dyDescent="0.25">
      <c r="A113" s="34">
        <f t="shared" si="12"/>
        <v>34</v>
      </c>
      <c r="B113" s="35">
        <v>5760</v>
      </c>
      <c r="C113" s="129" t="str">
        <f>_xlfn.XLOOKUP(__xlnm._FilterDatabase_159[[#This Row],[SAPSA Number]],'DS Point summary'!A:A,'DS Point summary'!B:B)</f>
        <v>Jeann</v>
      </c>
      <c r="D113" s="129" t="str">
        <f>_xlfn.XLOOKUP(__xlnm._FilterDatabase_159[[#This Row],[SAPSA Number]],'DS Point summary'!A:A,'DS Point summary'!C:C)</f>
        <v>van Rooyen</v>
      </c>
      <c r="E113" s="130" t="str">
        <f>_xlfn.XLOOKUP(__xlnm._FilterDatabase_159[[#This Row],[SAPSA Number]],'DS Point summary'!A:A,'DS Point summary'!D:D)</f>
        <v>J</v>
      </c>
      <c r="F113" s="19" t="str">
        <f ca="1">_xlfn.XLOOKUP(__xlnm._FilterDatabase_159[[#This Row],[SAPSA Number]],'DS Point summary'!A:A,'DS Point summary'!E:E)</f>
        <v xml:space="preserve"> </v>
      </c>
      <c r="G113" s="21">
        <f ca="1">_xlfn.XLOOKUP(__xlnm._FilterDatabase_159[[#This Row],[SAPSA Number]],'DS Point summary'!A:A,'DS Point summary'!F:F)</f>
        <v>38</v>
      </c>
      <c r="H113" s="36" t="s">
        <v>681</v>
      </c>
      <c r="I113" s="37">
        <f t="shared" si="10"/>
        <v>0</v>
      </c>
      <c r="J113" s="24">
        <f t="shared" si="11"/>
        <v>0</v>
      </c>
      <c r="K113" s="70">
        <v>0</v>
      </c>
      <c r="L113" s="71">
        <v>0</v>
      </c>
      <c r="M113" s="70">
        <v>0</v>
      </c>
      <c r="N113" s="71">
        <v>0</v>
      </c>
      <c r="O113" s="70">
        <v>0</v>
      </c>
      <c r="P113" s="71">
        <v>0</v>
      </c>
      <c r="Q113" s="70">
        <v>0</v>
      </c>
      <c r="R113" s="71">
        <v>0</v>
      </c>
      <c r="S113" s="70">
        <v>0</v>
      </c>
      <c r="T113" s="71">
        <v>0</v>
      </c>
      <c r="U113" s="70">
        <v>0</v>
      </c>
      <c r="V113" s="71">
        <v>0</v>
      </c>
    </row>
    <row r="114" spans="1:22" x14ac:dyDescent="0.25">
      <c r="A114" s="34">
        <f t="shared" si="12"/>
        <v>34</v>
      </c>
      <c r="B114" s="35">
        <v>5971</v>
      </c>
      <c r="C114" s="129" t="str">
        <f>_xlfn.XLOOKUP(__xlnm._FilterDatabase_159[[#This Row],[SAPSA Number]],'DS Point summary'!A:A,'DS Point summary'!B:B)</f>
        <v>Hendrik</v>
      </c>
      <c r="D114" s="129" t="str">
        <f>_xlfn.XLOOKUP(__xlnm._FilterDatabase_159[[#This Row],[SAPSA Number]],'DS Point summary'!A:A,'DS Point summary'!C:C)</f>
        <v>van Rooyen</v>
      </c>
      <c r="E114" s="130" t="str">
        <f>_xlfn.XLOOKUP(__xlnm._FilterDatabase_159[[#This Row],[SAPSA Number]],'DS Point summary'!A:A,'DS Point summary'!D:D)</f>
        <v>H</v>
      </c>
      <c r="F114" s="19" t="str">
        <f ca="1">_xlfn.XLOOKUP(__xlnm._FilterDatabase_159[[#This Row],[SAPSA Number]],'DS Point summary'!A:A,'DS Point summary'!E:E)</f>
        <v xml:space="preserve"> </v>
      </c>
      <c r="G114" s="21">
        <f ca="1">_xlfn.XLOOKUP(__xlnm._FilterDatabase_159[[#This Row],[SAPSA Number]],'DS Point summary'!A:A,'DS Point summary'!F:F)</f>
        <v>49</v>
      </c>
      <c r="H114" s="36" t="s">
        <v>681</v>
      </c>
      <c r="I114" s="37">
        <f t="shared" si="10"/>
        <v>0</v>
      </c>
      <c r="J114" s="24">
        <f t="shared" si="11"/>
        <v>0</v>
      </c>
      <c r="K114" s="70">
        <v>0</v>
      </c>
      <c r="L114" s="71">
        <v>0</v>
      </c>
      <c r="M114" s="70">
        <v>0</v>
      </c>
      <c r="N114" s="71">
        <v>0</v>
      </c>
      <c r="O114" s="70">
        <v>0</v>
      </c>
      <c r="P114" s="71">
        <v>0</v>
      </c>
      <c r="Q114" s="70">
        <v>0</v>
      </c>
      <c r="R114" s="71">
        <v>0</v>
      </c>
      <c r="S114" s="70">
        <v>0</v>
      </c>
      <c r="T114" s="71">
        <v>0</v>
      </c>
      <c r="U114" s="70">
        <v>0</v>
      </c>
      <c r="V114" s="71">
        <v>0</v>
      </c>
    </row>
    <row r="115" spans="1:22" x14ac:dyDescent="0.25">
      <c r="A115" s="34">
        <f t="shared" si="12"/>
        <v>34</v>
      </c>
      <c r="B115" s="35">
        <v>2051</v>
      </c>
      <c r="C115" s="129" t="str">
        <f>_xlfn.XLOOKUP(__xlnm._FilterDatabase_159[[#This Row],[SAPSA Number]],'DS Point summary'!A:A,'DS Point summary'!B:B)</f>
        <v>Simon Adriaan</v>
      </c>
      <c r="D115" s="129" t="str">
        <f>_xlfn.XLOOKUP(__xlnm._FilterDatabase_159[[#This Row],[SAPSA Number]],'DS Point summary'!A:A,'DS Point summary'!C:C)</f>
        <v>Vermooten</v>
      </c>
      <c r="E115" s="130" t="str">
        <f>_xlfn.XLOOKUP(__xlnm._FilterDatabase_159[[#This Row],[SAPSA Number]],'DS Point summary'!A:A,'DS Point summary'!D:D)</f>
        <v>SA</v>
      </c>
      <c r="F115" s="19" t="str">
        <f ca="1">_xlfn.XLOOKUP(__xlnm._FilterDatabase_159[[#This Row],[SAPSA Number]],'DS Point summary'!A:A,'DS Point summary'!E:E)</f>
        <v>SS</v>
      </c>
      <c r="G115" s="21">
        <f ca="1">_xlfn.XLOOKUP(__xlnm._FilterDatabase_159[[#This Row],[SAPSA Number]],'DS Point summary'!A:A,'DS Point summary'!F:F)</f>
        <v>70</v>
      </c>
      <c r="H115" s="36" t="s">
        <v>681</v>
      </c>
      <c r="I115" s="37">
        <f t="shared" si="10"/>
        <v>0</v>
      </c>
      <c r="J115" s="24">
        <f t="shared" si="11"/>
        <v>0</v>
      </c>
      <c r="K115" s="70">
        <v>0</v>
      </c>
      <c r="L115" s="71">
        <v>0</v>
      </c>
      <c r="M115" s="70">
        <v>0</v>
      </c>
      <c r="N115" s="71">
        <v>0</v>
      </c>
      <c r="O115" s="70">
        <v>0</v>
      </c>
      <c r="P115" s="71">
        <v>0</v>
      </c>
      <c r="Q115" s="70">
        <v>0</v>
      </c>
      <c r="R115" s="71">
        <v>0</v>
      </c>
      <c r="S115" s="70">
        <v>0</v>
      </c>
      <c r="T115" s="71">
        <v>0</v>
      </c>
      <c r="U115" s="70">
        <v>0</v>
      </c>
      <c r="V115" s="71">
        <v>0</v>
      </c>
    </row>
    <row r="116" spans="1:22" x14ac:dyDescent="0.25">
      <c r="A116" s="34">
        <f t="shared" si="12"/>
        <v>34</v>
      </c>
      <c r="B116" s="35">
        <v>2089</v>
      </c>
      <c r="C116" s="129" t="str">
        <f>_xlfn.XLOOKUP(__xlnm._FilterDatabase_159[[#This Row],[SAPSA Number]],'DS Point summary'!A:A,'DS Point summary'!B:B)</f>
        <v>Doané</v>
      </c>
      <c r="D116" s="129" t="str">
        <f>_xlfn.XLOOKUP(__xlnm._FilterDatabase_159[[#This Row],[SAPSA Number]],'DS Point summary'!A:A,'DS Point summary'!C:C)</f>
        <v>Vermooten</v>
      </c>
      <c r="E116" s="130" t="str">
        <f>_xlfn.XLOOKUP(__xlnm._FilterDatabase_159[[#This Row],[SAPSA Number]],'DS Point summary'!A:A,'DS Point summary'!D:D)</f>
        <v>D</v>
      </c>
      <c r="F116" s="19" t="str">
        <f ca="1">_xlfn.XLOOKUP(__xlnm._FilterDatabase_159[[#This Row],[SAPSA Number]],'DS Point summary'!A:A,'DS Point summary'!E:E)</f>
        <v xml:space="preserve"> </v>
      </c>
      <c r="G116" s="21">
        <f ca="1">_xlfn.XLOOKUP(__xlnm._FilterDatabase_159[[#This Row],[SAPSA Number]],'DS Point summary'!A:A,'DS Point summary'!F:F)</f>
        <v>39</v>
      </c>
      <c r="H116" s="36" t="s">
        <v>681</v>
      </c>
      <c r="I116" s="37">
        <f t="shared" si="10"/>
        <v>0</v>
      </c>
      <c r="J116" s="24">
        <f t="shared" si="11"/>
        <v>0</v>
      </c>
      <c r="K116" s="70">
        <v>0</v>
      </c>
      <c r="L116" s="71">
        <v>0</v>
      </c>
      <c r="M116" s="70">
        <v>0</v>
      </c>
      <c r="N116" s="71">
        <v>0</v>
      </c>
      <c r="O116" s="70">
        <v>0</v>
      </c>
      <c r="P116" s="71">
        <v>0</v>
      </c>
      <c r="Q116" s="70">
        <v>0</v>
      </c>
      <c r="R116" s="71">
        <v>0</v>
      </c>
      <c r="S116" s="70">
        <v>0</v>
      </c>
      <c r="T116" s="71">
        <v>0</v>
      </c>
      <c r="U116" s="70">
        <v>0</v>
      </c>
      <c r="V116" s="71">
        <v>0</v>
      </c>
    </row>
    <row r="117" spans="1:22" x14ac:dyDescent="0.25">
      <c r="A117" s="34">
        <f t="shared" si="12"/>
        <v>34</v>
      </c>
      <c r="B117" s="35">
        <v>896</v>
      </c>
      <c r="C117" s="129" t="str">
        <f>_xlfn.XLOOKUP(__xlnm._FilterDatabase_159[[#This Row],[SAPSA Number]],'DS Point summary'!A:A,'DS Point summary'!B:B)</f>
        <v>Johannes Francois</v>
      </c>
      <c r="D117" s="129" t="str">
        <f>_xlfn.XLOOKUP(__xlnm._FilterDatabase_159[[#This Row],[SAPSA Number]],'DS Point summary'!A:A,'DS Point summary'!C:C)</f>
        <v>Wheeler</v>
      </c>
      <c r="E117" s="130" t="str">
        <f>_xlfn.XLOOKUP(__xlnm._FilterDatabase_159[[#This Row],[SAPSA Number]],'DS Point summary'!A:A,'DS Point summary'!D:D)</f>
        <v>JF</v>
      </c>
      <c r="F117" s="19" t="str">
        <f ca="1">_xlfn.XLOOKUP(__xlnm._FilterDatabase_159[[#This Row],[SAPSA Number]],'DS Point summary'!A:A,'DS Point summary'!E:E)</f>
        <v xml:space="preserve"> </v>
      </c>
      <c r="G117" s="21">
        <f ca="1">_xlfn.XLOOKUP(__xlnm._FilterDatabase_159[[#This Row],[SAPSA Number]],'DS Point summary'!A:A,'DS Point summary'!F:F)</f>
        <v>43</v>
      </c>
      <c r="H117" s="36" t="s">
        <v>681</v>
      </c>
      <c r="I117" s="37">
        <f t="shared" si="10"/>
        <v>0</v>
      </c>
      <c r="J117" s="24">
        <f t="shared" si="11"/>
        <v>0</v>
      </c>
      <c r="K117" s="70">
        <v>0</v>
      </c>
      <c r="L117" s="71">
        <v>0</v>
      </c>
      <c r="M117" s="70">
        <v>0</v>
      </c>
      <c r="N117" s="71">
        <v>0</v>
      </c>
      <c r="O117" s="70">
        <v>0</v>
      </c>
      <c r="P117" s="71">
        <v>0</v>
      </c>
      <c r="Q117" s="70">
        <v>0</v>
      </c>
      <c r="R117" s="71">
        <v>0</v>
      </c>
      <c r="S117" s="70">
        <v>0</v>
      </c>
      <c r="T117" s="71">
        <v>0</v>
      </c>
      <c r="U117" s="70">
        <v>0</v>
      </c>
      <c r="V117" s="71">
        <v>0</v>
      </c>
    </row>
    <row r="118" spans="1:22" x14ac:dyDescent="0.25">
      <c r="A118" s="34">
        <f t="shared" si="12"/>
        <v>34</v>
      </c>
      <c r="B118" s="47"/>
      <c r="C118" s="129">
        <f>_xlfn.XLOOKUP(__xlnm._FilterDatabase_159[[#This Row],[SAPSA Number]],'DS Point summary'!A:A,'DS Point summary'!B:B)</f>
        <v>0</v>
      </c>
      <c r="D118" s="129">
        <f>_xlfn.XLOOKUP(__xlnm._FilterDatabase_159[[#This Row],[SAPSA Number]],'DS Point summary'!A:A,'DS Point summary'!C:C)</f>
        <v>0</v>
      </c>
      <c r="E118" s="130">
        <f>_xlfn.XLOOKUP(__xlnm._FilterDatabase_159[[#This Row],[SAPSA Number]],'DS Point summary'!A:A,'DS Point summary'!D:D)</f>
        <v>0</v>
      </c>
      <c r="F118" s="19" t="e">
        <f>_xlfn.XLOOKUP(__xlnm._FilterDatabase_159[[#This Row],[SAPSA Number]],'DS Point summary'!A:A,'DS Point summary'!E:E)</f>
        <v>#N/A</v>
      </c>
      <c r="G118" s="21" t="e">
        <f>_xlfn.XLOOKUP(__xlnm._FilterDatabase_159[[#This Row],[SAPSA Number]],'DS Point summary'!A:A,'DS Point summary'!F:F)</f>
        <v>#N/A</v>
      </c>
      <c r="H118" s="36" t="s">
        <v>681</v>
      </c>
      <c r="I118" s="37">
        <f t="shared" si="10"/>
        <v>0</v>
      </c>
      <c r="J118" s="24">
        <f t="shared" si="11"/>
        <v>0</v>
      </c>
      <c r="K118" s="70">
        <v>0</v>
      </c>
      <c r="L118" s="71">
        <v>0</v>
      </c>
      <c r="M118" s="70">
        <v>0</v>
      </c>
      <c r="N118" s="71">
        <v>0</v>
      </c>
      <c r="O118" s="70">
        <v>0</v>
      </c>
      <c r="P118" s="71">
        <v>0</v>
      </c>
      <c r="Q118" s="70">
        <v>0</v>
      </c>
      <c r="R118" s="71">
        <v>0</v>
      </c>
      <c r="S118" s="70">
        <v>0</v>
      </c>
      <c r="T118" s="71">
        <v>0</v>
      </c>
      <c r="U118" s="70">
        <v>0</v>
      </c>
      <c r="V118" s="71">
        <v>0</v>
      </c>
    </row>
    <row r="119" spans="1:22" x14ac:dyDescent="0.25">
      <c r="A119" s="34">
        <f t="shared" si="12"/>
        <v>34</v>
      </c>
      <c r="B119" s="35">
        <v>1716</v>
      </c>
      <c r="C119" s="129" t="str">
        <f>_xlfn.XLOOKUP(__xlnm._FilterDatabase_159[[#This Row],[SAPSA Number]],'DS Point summary'!A:A,'DS Point summary'!B:B)</f>
        <v>Albert</v>
      </c>
      <c r="D119" s="129" t="str">
        <f>_xlfn.XLOOKUP(__xlnm._FilterDatabase_159[[#This Row],[SAPSA Number]],'DS Point summary'!A:A,'DS Point summary'!C:C)</f>
        <v>Wöcke</v>
      </c>
      <c r="E119" s="130" t="str">
        <f>_xlfn.XLOOKUP(__xlnm._FilterDatabase_159[[#This Row],[SAPSA Number]],'DS Point summary'!A:A,'DS Point summary'!D:D)</f>
        <v>A</v>
      </c>
      <c r="F119" s="19" t="str">
        <f ca="1">_xlfn.XLOOKUP(__xlnm._FilterDatabase_159[[#This Row],[SAPSA Number]],'DS Point summary'!A:A,'DS Point summary'!E:E)</f>
        <v>S</v>
      </c>
      <c r="G119" s="21">
        <f ca="1">_xlfn.XLOOKUP(__xlnm._FilterDatabase_159[[#This Row],[SAPSA Number]],'DS Point summary'!A:A,'DS Point summary'!F:F)</f>
        <v>55</v>
      </c>
      <c r="H119" s="36" t="s">
        <v>681</v>
      </c>
      <c r="I119" s="37">
        <f t="shared" si="10"/>
        <v>0</v>
      </c>
      <c r="J119" s="24">
        <f t="shared" si="11"/>
        <v>0</v>
      </c>
      <c r="K119" s="70">
        <v>0</v>
      </c>
      <c r="L119" s="71">
        <v>0</v>
      </c>
      <c r="M119" s="70">
        <v>0</v>
      </c>
      <c r="N119" s="71">
        <v>0</v>
      </c>
      <c r="O119" s="70">
        <v>0</v>
      </c>
      <c r="P119" s="71">
        <v>0</v>
      </c>
      <c r="Q119" s="70">
        <v>0</v>
      </c>
      <c r="R119" s="71">
        <v>0</v>
      </c>
      <c r="S119" s="70">
        <v>0</v>
      </c>
      <c r="T119" s="71">
        <v>0</v>
      </c>
      <c r="U119" s="70">
        <v>0</v>
      </c>
      <c r="V119" s="71">
        <v>0</v>
      </c>
    </row>
    <row r="120" spans="1:22" x14ac:dyDescent="0.25">
      <c r="A120" s="34">
        <f t="shared" si="12"/>
        <v>34</v>
      </c>
      <c r="B120" s="123">
        <v>206</v>
      </c>
      <c r="C120" s="129" t="str">
        <f>_xlfn.XLOOKUP(__xlnm._FilterDatabase_159[[#This Row],[SAPSA Number]],'DS Point summary'!A:A,'DS Point summary'!B:B)</f>
        <v>Pierre Dewald</v>
      </c>
      <c r="D120" s="129" t="str">
        <f>_xlfn.XLOOKUP(__xlnm._FilterDatabase_159[[#This Row],[SAPSA Number]],'DS Point summary'!A:A,'DS Point summary'!C:C)</f>
        <v>Wrogemann</v>
      </c>
      <c r="E120" s="130" t="str">
        <f>_xlfn.XLOOKUP(__xlnm._FilterDatabase_159[[#This Row],[SAPSA Number]],'DS Point summary'!A:A,'DS Point summary'!D:D)</f>
        <v>PD</v>
      </c>
      <c r="F120" s="19" t="str">
        <f ca="1">_xlfn.XLOOKUP(__xlnm._FilterDatabase_159[[#This Row],[SAPSA Number]],'DS Point summary'!A:A,'DS Point summary'!E:E)</f>
        <v>S</v>
      </c>
      <c r="G120" s="21">
        <f ca="1">_xlfn.XLOOKUP(__xlnm._FilterDatabase_159[[#This Row],[SAPSA Number]],'DS Point summary'!A:A,'DS Point summary'!F:F)</f>
        <v>52</v>
      </c>
      <c r="H120" s="36" t="s">
        <v>681</v>
      </c>
      <c r="I120" s="37">
        <f t="shared" si="10"/>
        <v>0</v>
      </c>
      <c r="J120" s="24">
        <f t="shared" si="11"/>
        <v>0</v>
      </c>
      <c r="K120" s="70">
        <v>0</v>
      </c>
      <c r="L120" s="71">
        <v>0</v>
      </c>
      <c r="M120" s="70">
        <v>0</v>
      </c>
      <c r="N120" s="71">
        <v>0</v>
      </c>
      <c r="O120" s="70">
        <v>0</v>
      </c>
      <c r="P120" s="71">
        <v>0</v>
      </c>
      <c r="Q120" s="70">
        <v>0</v>
      </c>
      <c r="R120" s="71">
        <v>0</v>
      </c>
      <c r="S120" s="70">
        <v>0</v>
      </c>
      <c r="T120" s="71">
        <v>0</v>
      </c>
      <c r="U120" s="70">
        <v>0</v>
      </c>
      <c r="V120" s="71">
        <v>0</v>
      </c>
    </row>
    <row r="121" spans="1:22" ht="25.5" x14ac:dyDescent="0.25">
      <c r="A121" s="34">
        <f t="shared" si="12"/>
        <v>34</v>
      </c>
      <c r="B121" s="35">
        <v>6627</v>
      </c>
      <c r="C121" s="129" t="str">
        <f>_xlfn.XLOOKUP(__xlnm._FilterDatabase_159[[#This Row],[SAPSA Number]],'DS Point summary'!A:A,'DS Point summary'!B:B)</f>
        <v>Lukas Wilhelm</v>
      </c>
      <c r="D121" s="129" t="str">
        <f>_xlfn.XLOOKUP(__xlnm._FilterDatabase_159[[#This Row],[SAPSA Number]],'DS Point summary'!A:A,'DS Point summary'!C:C)</f>
        <v>Janse van Rensburg</v>
      </c>
      <c r="E121" s="130" t="str">
        <f>_xlfn.XLOOKUP(__xlnm._FilterDatabase_159[[#This Row],[SAPSA Number]],'DS Point summary'!A:A,'DS Point summary'!D:D)</f>
        <v>LW</v>
      </c>
      <c r="F121" s="19" t="str">
        <f ca="1">_xlfn.XLOOKUP(__xlnm._FilterDatabase_159[[#This Row],[SAPSA Number]],'DS Point summary'!A:A,'DS Point summary'!E:E)</f>
        <v>SS</v>
      </c>
      <c r="G121" s="21">
        <f ca="1">_xlfn.XLOOKUP(__xlnm._FilterDatabase_159[[#This Row],[SAPSA Number]],'DS Point summary'!A:A,'DS Point summary'!F:F)</f>
        <v>75</v>
      </c>
      <c r="H121" s="36" t="s">
        <v>681</v>
      </c>
      <c r="I121" s="37">
        <f t="shared" si="10"/>
        <v>0</v>
      </c>
      <c r="J121" s="24">
        <f t="shared" si="11"/>
        <v>0</v>
      </c>
      <c r="K121" s="70">
        <v>0</v>
      </c>
      <c r="L121" s="71">
        <v>0</v>
      </c>
      <c r="M121" s="70">
        <v>0</v>
      </c>
      <c r="N121" s="71">
        <v>0</v>
      </c>
      <c r="O121" s="70">
        <v>0</v>
      </c>
      <c r="P121" s="71">
        <v>0</v>
      </c>
      <c r="Q121" s="70">
        <v>0</v>
      </c>
      <c r="R121" s="71">
        <v>0</v>
      </c>
      <c r="S121" s="70">
        <v>0</v>
      </c>
      <c r="T121" s="71">
        <v>0</v>
      </c>
      <c r="U121" s="70">
        <v>0</v>
      </c>
      <c r="V121" s="71">
        <v>0</v>
      </c>
    </row>
    <row r="122" spans="1:22" x14ac:dyDescent="0.25">
      <c r="A122" s="34">
        <f t="shared" si="12"/>
        <v>34</v>
      </c>
      <c r="B122" s="35">
        <v>5804</v>
      </c>
      <c r="C122" s="129" t="str">
        <f>_xlfn.XLOOKUP(__xlnm._FilterDatabase_159[[#This Row],[SAPSA Number]],'DS Point summary'!A:A,'DS Point summary'!B:B)</f>
        <v>Louis Johannes</v>
      </c>
      <c r="D122" s="129" t="str">
        <f>_xlfn.XLOOKUP(__xlnm._FilterDatabase_159[[#This Row],[SAPSA Number]],'DS Point summary'!A:A,'DS Point summary'!C:C)</f>
        <v>Nel</v>
      </c>
      <c r="E122" s="130" t="str">
        <f>_xlfn.XLOOKUP(__xlnm._FilterDatabase_159[[#This Row],[SAPSA Number]],'DS Point summary'!A:A,'DS Point summary'!D:D)</f>
        <v>LJ</v>
      </c>
      <c r="F122" s="19" t="str">
        <f ca="1">_xlfn.XLOOKUP(__xlnm._FilterDatabase_159[[#This Row],[SAPSA Number]],'DS Point summary'!A:A,'DS Point summary'!E:E)</f>
        <v xml:space="preserve"> </v>
      </c>
      <c r="G122" s="21">
        <f ca="1">_xlfn.XLOOKUP(__xlnm._FilterDatabase_159[[#This Row],[SAPSA Number]],'DS Point summary'!A:A,'DS Point summary'!F:F)</f>
        <v>44</v>
      </c>
      <c r="H122" s="36" t="s">
        <v>681</v>
      </c>
      <c r="I122" s="37">
        <f t="shared" si="10"/>
        <v>0</v>
      </c>
      <c r="J122" s="24">
        <f t="shared" si="11"/>
        <v>0</v>
      </c>
      <c r="K122" s="70">
        <v>0</v>
      </c>
      <c r="L122" s="71">
        <v>0</v>
      </c>
      <c r="M122" s="70">
        <v>0</v>
      </c>
      <c r="N122" s="71">
        <v>0</v>
      </c>
      <c r="O122" s="70">
        <v>0</v>
      </c>
      <c r="P122" s="71">
        <v>0</v>
      </c>
      <c r="Q122" s="70">
        <v>0</v>
      </c>
      <c r="R122" s="71">
        <v>0</v>
      </c>
      <c r="S122" s="70">
        <v>0</v>
      </c>
      <c r="T122" s="71">
        <v>0</v>
      </c>
      <c r="U122" s="70">
        <v>0</v>
      </c>
      <c r="V122" s="71">
        <v>0</v>
      </c>
    </row>
    <row r="123" spans="1:22" x14ac:dyDescent="0.25">
      <c r="A123" s="34">
        <f t="shared" si="12"/>
        <v>34</v>
      </c>
      <c r="B123" s="35">
        <v>3394</v>
      </c>
      <c r="C123" s="129" t="str">
        <f>_xlfn.XLOOKUP(__xlnm._FilterDatabase_159[[#This Row],[SAPSA Number]],'DS Point summary'!A:A,'DS Point summary'!B:B)</f>
        <v>Rudolph Teodor</v>
      </c>
      <c r="D123" s="129" t="str">
        <f>_xlfn.XLOOKUP(__xlnm._FilterDatabase_159[[#This Row],[SAPSA Number]],'DS Point summary'!A:A,'DS Point summary'!C:C)</f>
        <v>Buhrmann</v>
      </c>
      <c r="E123" s="130" t="str">
        <f>_xlfn.XLOOKUP(__xlnm._FilterDatabase_159[[#This Row],[SAPSA Number]],'DS Point summary'!A:A,'DS Point summary'!D:D)</f>
        <v>RT</v>
      </c>
      <c r="F123" s="19" t="str">
        <f>_xlfn.XLOOKUP(__xlnm._FilterDatabase_159[[#This Row],[SAPSA Number]],'DS Point summary'!A:A,'DS Point summary'!E:E)</f>
        <v>S</v>
      </c>
      <c r="G123" s="21">
        <f ca="1">_xlfn.XLOOKUP(__xlnm._FilterDatabase_159[[#This Row],[SAPSA Number]],'DS Point summary'!A:A,'DS Point summary'!F:F)</f>
        <v>50</v>
      </c>
      <c r="H123" s="36" t="s">
        <v>681</v>
      </c>
      <c r="I123" s="37">
        <f t="shared" si="10"/>
        <v>0</v>
      </c>
      <c r="J123" s="24">
        <f t="shared" si="11"/>
        <v>0</v>
      </c>
      <c r="K123" s="70">
        <v>0</v>
      </c>
      <c r="L123" s="71">
        <v>0</v>
      </c>
      <c r="M123" s="70">
        <v>0</v>
      </c>
      <c r="N123" s="71">
        <v>0</v>
      </c>
      <c r="O123" s="70">
        <v>0</v>
      </c>
      <c r="P123" s="71">
        <v>0</v>
      </c>
      <c r="Q123" s="70">
        <v>0</v>
      </c>
      <c r="R123" s="71">
        <v>0</v>
      </c>
      <c r="S123" s="70">
        <v>0</v>
      </c>
      <c r="T123" s="71">
        <v>0</v>
      </c>
      <c r="U123" s="70">
        <v>0</v>
      </c>
      <c r="V123" s="71">
        <v>0</v>
      </c>
    </row>
    <row r="124" spans="1:22" x14ac:dyDescent="0.25">
      <c r="A124" s="34">
        <f t="shared" si="12"/>
        <v>34</v>
      </c>
      <c r="B124" s="99"/>
      <c r="C124" s="129">
        <f>_xlfn.XLOOKUP(__xlnm._FilterDatabase_159[[#This Row],[SAPSA Number]],'DS Point summary'!A:A,'DS Point summary'!B:B)</f>
        <v>0</v>
      </c>
      <c r="D124" s="129">
        <f>_xlfn.XLOOKUP(__xlnm._FilterDatabase_159[[#This Row],[SAPSA Number]],'DS Point summary'!A:A,'DS Point summary'!C:C)</f>
        <v>0</v>
      </c>
      <c r="E124" s="130">
        <f>_xlfn.XLOOKUP(__xlnm._FilterDatabase_159[[#This Row],[SAPSA Number]],'DS Point summary'!A:A,'DS Point summary'!D:D)</f>
        <v>0</v>
      </c>
      <c r="F124" s="19">
        <f>_xlfn.XLOOKUP(__xlnm._FilterDatabase_159[[#This Row],[SAPSA Number]],'DS Point summary'!A:A,'DS Point summary'!E:E)</f>
        <v>0</v>
      </c>
      <c r="G124" s="21">
        <f>_xlfn.XLOOKUP(__xlnm._FilterDatabase_159[[#This Row],[SAPSA Number]],'DS Point summary'!A:A,'DS Point summary'!F:F)</f>
        <v>0</v>
      </c>
      <c r="H124" s="36" t="s">
        <v>681</v>
      </c>
      <c r="I124" s="37">
        <f t="shared" si="10"/>
        <v>0</v>
      </c>
      <c r="J124" s="24">
        <f t="shared" si="11"/>
        <v>0</v>
      </c>
      <c r="K124" s="70">
        <v>0</v>
      </c>
      <c r="L124" s="71">
        <v>0</v>
      </c>
      <c r="M124" s="70">
        <v>0</v>
      </c>
      <c r="N124" s="71">
        <v>0</v>
      </c>
      <c r="O124" s="70">
        <v>0</v>
      </c>
      <c r="P124" s="71">
        <v>0</v>
      </c>
      <c r="Q124" s="70">
        <v>0</v>
      </c>
      <c r="R124" s="71">
        <v>0</v>
      </c>
      <c r="S124" s="70">
        <v>0</v>
      </c>
      <c r="T124" s="71">
        <v>0</v>
      </c>
      <c r="U124" s="70">
        <v>0</v>
      </c>
      <c r="V124" s="71">
        <v>0</v>
      </c>
    </row>
  </sheetData>
  <sheetProtection algorithmName="SHA-512" hashValue="zrAPm28i1jzcTkhJJKzqX8pzd02JsVmRonK0cEDDE1/wgxqCicUpUQpeRFe3LFFX48hxw4fUrR4Gsf7qCQ8fHA==" saltValue="IfWW5WwhfNXBHIee+3P1RQ==" spinCount="100000" sheet="1" objects="1" scenarios="1"/>
  <conditionalFormatting sqref="F2:F124">
    <cfRule type="cellIs" dxfId="63" priority="2" stopIfTrue="1" operator="equal">
      <formula>0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Member list</vt:lpstr>
      <vt:lpstr>DS Point summary</vt:lpstr>
      <vt:lpstr>STD Handgun</vt:lpstr>
      <vt:lpstr>PROD OPTICS Handgun</vt:lpstr>
      <vt:lpstr>PROD Handgun</vt:lpstr>
      <vt:lpstr>OPEN Handgun</vt:lpstr>
      <vt:lpstr>CLASSIC Handgun</vt:lpstr>
      <vt:lpstr>PCC</vt:lpstr>
      <vt:lpstr>SAOpen Rifle</vt:lpstr>
      <vt:lpstr>SA Std Rifle</vt:lpstr>
      <vt:lpstr>Open Mini Rifle</vt:lpstr>
      <vt:lpstr>STD Mini Rifle</vt:lpstr>
      <vt:lpstr>SA OPEN Shotgun</vt:lpstr>
      <vt:lpstr>SA STD Shotgun</vt:lpstr>
      <vt:lpstr>MAN STD Shotgun</vt:lpstr>
      <vt:lpstr>MODIFIED Shotgun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dion stead</dc:creator>
  <cp:lastModifiedBy>dion stead</cp:lastModifiedBy>
  <dcterms:created xsi:type="dcterms:W3CDTF">2021-01-02T08:54:14Z</dcterms:created>
  <dcterms:modified xsi:type="dcterms:W3CDTF">2022-01-09T15:57:45Z</dcterms:modified>
</cp:coreProperties>
</file>